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8_{60806BC1-B9C9-5E42-BE09-03F06E8CE133}" xr6:coauthVersionLast="47" xr6:coauthVersionMax="47" xr10:uidLastSave="{00000000-0000-0000-0000-000000000000}"/>
  <bookViews>
    <workbookView xWindow="33600" yWindow="800" windowWidth="33280" windowHeight="202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Data!$A$1:$Q$7612</definedName>
    <definedName name="_xlnm._FilterDatabase" localSheetId="9" hidden="1">Historic!$DX$3:$EE$3</definedName>
  </definedNames>
  <calcPr calcId="191029"/>
  <pivotCaches>
    <pivotCache cacheId="17"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17" i="4"/>
  <c r="DW17" i="4"/>
  <c r="DX17" i="4"/>
  <c r="DY17" i="4"/>
  <c r="DZ17" i="4"/>
  <c r="CD17" i="4"/>
  <c r="CE17" i="4"/>
  <c r="CF17" i="4"/>
  <c r="CG17" i="4"/>
  <c r="CH17" i="4"/>
  <c r="AL17" i="4"/>
  <c r="AM17" i="4"/>
  <c r="AN17" i="4"/>
  <c r="AO17" i="4"/>
  <c r="AP17" i="4"/>
  <c r="DV16" i="4"/>
  <c r="DW16" i="4"/>
  <c r="DX16" i="4"/>
  <c r="DY16" i="4"/>
  <c r="CD16" i="4"/>
  <c r="CE16" i="4"/>
  <c r="CF16" i="4"/>
  <c r="CG16" i="4"/>
  <c r="CH16" i="4"/>
  <c r="AL16" i="4"/>
  <c r="AM16" i="4"/>
  <c r="AN16" i="4"/>
  <c r="AO16" i="4"/>
  <c r="AP16" i="4"/>
  <c r="DZ16" i="4" l="1"/>
  <c r="DV15" i="4"/>
  <c r="DW15" i="4"/>
  <c r="DX15" i="4"/>
  <c r="DY15" i="4"/>
  <c r="CD15" i="4"/>
  <c r="CE15" i="4"/>
  <c r="CF15" i="4"/>
  <c r="CG15" i="4"/>
  <c r="CH15" i="4"/>
  <c r="AL15" i="4"/>
  <c r="AM15" i="4"/>
  <c r="AN15" i="4"/>
  <c r="AO15" i="4"/>
  <c r="AP15" i="4"/>
  <c r="DV14" i="4"/>
  <c r="DW14" i="4"/>
  <c r="DX14" i="4"/>
  <c r="DY14" i="4"/>
  <c r="CD14" i="4"/>
  <c r="CE14" i="4"/>
  <c r="CF14" i="4"/>
  <c r="CG14" i="4"/>
  <c r="CH14" i="4"/>
  <c r="AL14" i="4"/>
  <c r="AM14" i="4"/>
  <c r="AN14" i="4"/>
  <c r="AO14" i="4"/>
  <c r="AP14" i="4"/>
  <c r="DV13" i="4"/>
  <c r="DW13" i="4"/>
  <c r="DX13" i="4"/>
  <c r="DY13" i="4"/>
  <c r="CD13" i="4"/>
  <c r="CE13" i="4"/>
  <c r="CF13" i="4"/>
  <c r="CG13" i="4"/>
  <c r="CH13" i="4"/>
  <c r="AL13" i="4"/>
  <c r="AM13" i="4"/>
  <c r="AN13" i="4"/>
  <c r="AO13" i="4"/>
  <c r="AP13" i="4"/>
  <c r="DV12" i="4"/>
  <c r="DW12" i="4"/>
  <c r="DX12" i="4"/>
  <c r="DY12" i="4"/>
  <c r="CD12" i="4"/>
  <c r="CE12" i="4"/>
  <c r="CF12" i="4"/>
  <c r="CG12" i="4"/>
  <c r="CH12" i="4"/>
  <c r="AL12" i="4"/>
  <c r="AM12" i="4"/>
  <c r="AN12" i="4"/>
  <c r="AO12" i="4"/>
  <c r="AP12" i="4"/>
  <c r="DV11" i="4"/>
  <c r="DW11" i="4"/>
  <c r="DX11" i="4"/>
  <c r="DY11" i="4"/>
  <c r="CD11" i="4"/>
  <c r="CE11" i="4"/>
  <c r="CF11" i="4"/>
  <c r="CG11" i="4"/>
  <c r="CH11" i="4"/>
  <c r="AL11" i="4"/>
  <c r="AM11" i="4"/>
  <c r="AN11" i="4"/>
  <c r="AO11" i="4"/>
  <c r="AP11" i="4"/>
  <c r="DV10" i="4"/>
  <c r="DW10" i="4"/>
  <c r="DX10" i="4"/>
  <c r="DY10" i="4"/>
  <c r="CD10" i="4"/>
  <c r="CE10" i="4"/>
  <c r="CF10" i="4"/>
  <c r="CG10" i="4"/>
  <c r="CH10" i="4"/>
  <c r="AL10" i="4"/>
  <c r="AM10" i="4"/>
  <c r="AN10" i="4"/>
  <c r="AO10" i="4"/>
  <c r="AP10" i="4"/>
  <c r="DV9" i="4"/>
  <c r="DW9" i="4"/>
  <c r="DX9" i="4"/>
  <c r="DY9" i="4"/>
  <c r="CD9" i="4"/>
  <c r="CE9" i="4"/>
  <c r="CF9" i="4"/>
  <c r="CG9" i="4"/>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X5" i="4"/>
  <c r="DY5" i="4"/>
  <c r="CD5" i="4"/>
  <c r="DV5" i="4" s="1"/>
  <c r="CE5" i="4"/>
  <c r="DW5" i="4" s="1"/>
  <c r="CF5" i="4"/>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DZ3" i="4" s="1"/>
  <c r="AL3" i="4"/>
  <c r="DV3" i="4" s="1"/>
  <c r="AM3" i="4"/>
  <c r="DW3" i="4" s="1"/>
  <c r="AN3" i="4"/>
  <c r="DX3" i="4" s="1"/>
  <c r="AO3" i="4"/>
  <c r="DY3" i="4" s="1"/>
  <c r="AP3" i="4"/>
  <c r="DZ4" i="4" l="1"/>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5" i="4"/>
  <c r="U4"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DV52" i="4" s="1"/>
  <c r="CE52" i="4"/>
  <c r="DW52" i="4" s="1"/>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X43" i="4" l="1"/>
  <c r="DY52" i="4"/>
  <c r="DW53" i="4"/>
  <c r="DV47" i="4"/>
  <c r="DX52" i="4"/>
  <c r="DV53" i="4"/>
  <c r="AQ44" i="4"/>
  <c r="CI47" i="4"/>
  <c r="DU52" i="4"/>
  <c r="EA52" i="4" s="1"/>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L34" i="4"/>
  <c r="AM34" i="4"/>
  <c r="AN34" i="4"/>
  <c r="AO34" i="4"/>
  <c r="CC33" i="4"/>
  <c r="CD33" i="4"/>
  <c r="CE33" i="4"/>
  <c r="CF33" i="4"/>
  <c r="CG33" i="4"/>
  <c r="AO33" i="4"/>
  <c r="AN33" i="4"/>
  <c r="AM33" i="4"/>
  <c r="AL33" i="4"/>
  <c r="AK33" i="4"/>
  <c r="CC32" i="4"/>
  <c r="CD32" i="4"/>
  <c r="CE32" i="4"/>
  <c r="CF32" i="4"/>
  <c r="CG32" i="4"/>
  <c r="AK32" i="4"/>
  <c r="AL32" i="4"/>
  <c r="AM32" i="4"/>
  <c r="AN32" i="4"/>
  <c r="AO32" i="4"/>
  <c r="AQ34" i="4" l="1"/>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X33" i="4"/>
  <c r="DV34" i="4"/>
  <c r="DU41" i="4"/>
  <c r="EA41" i="4" s="1"/>
  <c r="DV42" i="4"/>
  <c r="DW33" i="4"/>
  <c r="DU34" i="4"/>
  <c r="DW39" i="4"/>
  <c r="DU40" i="4"/>
  <c r="DU42" i="4"/>
  <c r="DX32" i="4"/>
  <c r="DV33" i="4"/>
  <c r="DX38" i="4"/>
  <c r="DV39" i="4"/>
  <c r="DV32" i="4"/>
  <c r="DU36" i="4"/>
  <c r="DX40" i="4"/>
  <c r="DW40" i="4"/>
  <c r="DW32" i="4"/>
  <c r="DU32" i="4"/>
  <c r="DX39" i="4"/>
  <c r="DY42" i="4"/>
  <c r="DY33" i="4"/>
  <c r="DY41" i="4"/>
  <c r="DY40" i="4"/>
  <c r="DY39" i="4"/>
  <c r="DY38" i="4"/>
  <c r="DY36" i="4"/>
  <c r="DY34" i="4"/>
  <c r="DY35" i="4"/>
  <c r="DY32" i="4"/>
  <c r="CC31" i="4"/>
  <c r="CD31" i="4"/>
  <c r="CE31" i="4"/>
  <c r="CF31" i="4"/>
  <c r="CG31" i="4"/>
  <c r="AK31" i="4"/>
  <c r="AL31" i="4"/>
  <c r="AM31" i="4"/>
  <c r="AN31" i="4"/>
  <c r="AO31" i="4"/>
  <c r="CG30" i="4"/>
  <c r="CF30" i="4"/>
  <c r="CE30" i="4"/>
  <c r="CD30" i="4"/>
  <c r="CC30" i="4"/>
  <c r="AK30" i="4"/>
  <c r="AL30" i="4"/>
  <c r="AM30" i="4"/>
  <c r="AN30" i="4"/>
  <c r="AO30" i="4"/>
  <c r="CG29" i="4"/>
  <c r="CF29" i="4"/>
  <c r="CE29" i="4"/>
  <c r="CD29" i="4"/>
  <c r="CC29" i="4"/>
  <c r="AK29" i="4"/>
  <c r="AL29" i="4"/>
  <c r="AM29" i="4"/>
  <c r="AN29" i="4"/>
  <c r="AO29" i="4"/>
  <c r="CC28" i="4"/>
  <c r="CD28" i="4"/>
  <c r="CE28" i="4"/>
  <c r="CF28" i="4"/>
  <c r="CG28" i="4"/>
  <c r="AK28" i="4"/>
  <c r="AL28" i="4"/>
  <c r="AM28" i="4"/>
  <c r="AN28" i="4"/>
  <c r="AO28" i="4"/>
  <c r="CG27" i="4"/>
  <c r="CF27" i="4"/>
  <c r="CE27" i="4"/>
  <c r="CD27" i="4"/>
  <c r="CC27" i="4"/>
  <c r="AK27" i="4"/>
  <c r="AL27" i="4"/>
  <c r="AM27" i="4"/>
  <c r="AN27" i="4"/>
  <c r="AO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AQ30" i="4" l="1"/>
  <c r="EA40" i="4"/>
  <c r="EA38" i="4"/>
  <c r="AQ28" i="4"/>
  <c r="EA34" i="4"/>
  <c r="EA33" i="4"/>
  <c r="CI31" i="4"/>
  <c r="EA32" i="4"/>
  <c r="EA42" i="4"/>
  <c r="EA35" i="4"/>
  <c r="DU27" i="4"/>
  <c r="EA27" i="4" s="1"/>
  <c r="CI27" i="4"/>
  <c r="EA36" i="4"/>
  <c r="CI30" i="4"/>
  <c r="AQ27" i="4"/>
  <c r="DV27" i="4"/>
  <c r="EA39" i="4"/>
  <c r="AQ29" i="4"/>
  <c r="CI28" i="4"/>
  <c r="AQ31" i="4"/>
  <c r="EA37" i="4"/>
  <c r="CI29" i="4"/>
  <c r="DX31" i="4"/>
  <c r="DW31" i="4"/>
  <c r="DV31" i="4"/>
  <c r="DW30" i="4"/>
  <c r="DU31" i="4"/>
  <c r="DX30" i="4"/>
  <c r="DW27" i="4"/>
  <c r="DY30" i="4"/>
  <c r="DU30" i="4"/>
  <c r="DV30" i="4"/>
  <c r="DU29" i="4"/>
  <c r="DV29" i="4"/>
  <c r="DW29" i="4"/>
  <c r="DX29" i="4"/>
  <c r="DW28" i="4"/>
  <c r="DX28" i="4"/>
  <c r="DX27" i="4"/>
  <c r="DV28" i="4"/>
  <c r="DY27" i="4"/>
  <c r="DU28" i="4"/>
  <c r="DY31" i="4"/>
  <c r="DY29" i="4"/>
  <c r="DY28" i="4"/>
  <c r="CC26" i="4"/>
  <c r="CD26" i="4"/>
  <c r="CE26" i="4"/>
  <c r="CF26" i="4"/>
  <c r="CG26" i="4"/>
  <c r="AO26" i="4"/>
  <c r="AN26" i="4"/>
  <c r="AM26" i="4"/>
  <c r="AL26" i="4"/>
  <c r="AK26" i="4"/>
  <c r="AQ26" i="4" s="1"/>
  <c r="CC25" i="4"/>
  <c r="CD25" i="4"/>
  <c r="DV25" i="4" s="1"/>
  <c r="CE25" i="4"/>
  <c r="CF25" i="4"/>
  <c r="CG25" i="4"/>
  <c r="AK25" i="4"/>
  <c r="AL25" i="4"/>
  <c r="AM25" i="4"/>
  <c r="AN25" i="4"/>
  <c r="AO25" i="4"/>
  <c r="CC24" i="4"/>
  <c r="CD24" i="4"/>
  <c r="CE24" i="4"/>
  <c r="CF24" i="4"/>
  <c r="DX24" i="4" s="1"/>
  <c r="CG24" i="4"/>
  <c r="AK24" i="4"/>
  <c r="AL24" i="4"/>
  <c r="AM24" i="4"/>
  <c r="AN24" i="4"/>
  <c r="AO24" i="4"/>
  <c r="CC23" i="4"/>
  <c r="CD23" i="4"/>
  <c r="CE23" i="4"/>
  <c r="CF23" i="4"/>
  <c r="CG23" i="4"/>
  <c r="AK23" i="4"/>
  <c r="AL23" i="4"/>
  <c r="AM23" i="4"/>
  <c r="AN23" i="4"/>
  <c r="AO23" i="4"/>
  <c r="CC22" i="4"/>
  <c r="CD22" i="4"/>
  <c r="CE22" i="4"/>
  <c r="CF22" i="4"/>
  <c r="CG22" i="4"/>
  <c r="AK22" i="4"/>
  <c r="AL22" i="4"/>
  <c r="AM22" i="4"/>
  <c r="AN22" i="4"/>
  <c r="AO22" i="4"/>
  <c r="CG19" i="4"/>
  <c r="CC21" i="4"/>
  <c r="CD21" i="4"/>
  <c r="CE21" i="4"/>
  <c r="CF21" i="4"/>
  <c r="CG21" i="4"/>
  <c r="AK21" i="4"/>
  <c r="AL21" i="4"/>
  <c r="AM21" i="4"/>
  <c r="AN21" i="4"/>
  <c r="AO21" i="4"/>
  <c r="CC20" i="4"/>
  <c r="CD20" i="4"/>
  <c r="CE20" i="4"/>
  <c r="CF20" i="4"/>
  <c r="CG20" i="4"/>
  <c r="AK20" i="4"/>
  <c r="AL20" i="4"/>
  <c r="AM20" i="4"/>
  <c r="AN20" i="4"/>
  <c r="AO20" i="4"/>
  <c r="CC19" i="4"/>
  <c r="CD19" i="4"/>
  <c r="CE19" i="4"/>
  <c r="CF19" i="4"/>
  <c r="DX19" i="4" s="1"/>
  <c r="AK19" i="4"/>
  <c r="AL19" i="4"/>
  <c r="AM19" i="4"/>
  <c r="AN19" i="4"/>
  <c r="AO19" i="4"/>
  <c r="CC18" i="4"/>
  <c r="CD18" i="4"/>
  <c r="CE18" i="4"/>
  <c r="DW18" i="4" s="1"/>
  <c r="CF18" i="4"/>
  <c r="DX18" i="4" s="1"/>
  <c r="CG18" i="4"/>
  <c r="AK18" i="4"/>
  <c r="AL18" i="4"/>
  <c r="AM18" i="4"/>
  <c r="AN18" i="4"/>
  <c r="AO18" i="4"/>
  <c r="CC17" i="4"/>
  <c r="AK17" i="4"/>
  <c r="CC16" i="4"/>
  <c r="AK16" i="4"/>
  <c r="CC15" i="4"/>
  <c r="AK15" i="4"/>
  <c r="CC14" i="4"/>
  <c r="AK14" i="4"/>
  <c r="CC13" i="4"/>
  <c r="CC12" i="4"/>
  <c r="AK13" i="4"/>
  <c r="AK12" i="4"/>
  <c r="CC11" i="4"/>
  <c r="AK11" i="4"/>
  <c r="CC10" i="4"/>
  <c r="AK10" i="4"/>
  <c r="CC9" i="4"/>
  <c r="AK9" i="4"/>
  <c r="AQ10" i="4" l="1"/>
  <c r="AQ25" i="4"/>
  <c r="CI21" i="4"/>
  <c r="DU18" i="4"/>
  <c r="CI18" i="4"/>
  <c r="AQ23" i="4"/>
  <c r="EA29" i="4"/>
  <c r="DW24" i="4"/>
  <c r="CI25" i="4"/>
  <c r="DU12" i="4"/>
  <c r="CI12" i="4"/>
  <c r="DV24" i="4"/>
  <c r="EA30" i="4"/>
  <c r="AQ15" i="4"/>
  <c r="CI19" i="4"/>
  <c r="DW23" i="4"/>
  <c r="DU17" i="4"/>
  <c r="CI17" i="4"/>
  <c r="DX23"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X22" i="4"/>
  <c r="DU23" i="4"/>
  <c r="DU14" i="4"/>
  <c r="DV22" i="4"/>
  <c r="DU11" i="4"/>
  <c r="DU10" i="4"/>
  <c r="DU22" i="4"/>
  <c r="DW20" i="4"/>
  <c r="DU9" i="4"/>
  <c r="DX25" i="4"/>
  <c r="DU21" i="4"/>
  <c r="DU13" i="4"/>
  <c r="DX21" i="4"/>
  <c r="DW22" i="4"/>
  <c r="DX26" i="4"/>
  <c r="DW21" i="4"/>
  <c r="DW26" i="4"/>
  <c r="DW25" i="4"/>
  <c r="DV26" i="4"/>
  <c r="DU25" i="4"/>
  <c r="DX20" i="4"/>
  <c r="DV20" i="4"/>
  <c r="DU16" i="4"/>
  <c r="DV19" i="4"/>
  <c r="DU20" i="4"/>
  <c r="DV21" i="4"/>
  <c r="DW19" i="4"/>
  <c r="DV18" i="4"/>
  <c r="DU19" i="4"/>
  <c r="DV23" i="4"/>
  <c r="DY24" i="4"/>
  <c r="DY25" i="4"/>
  <c r="DY26" i="4"/>
  <c r="DY23" i="4"/>
  <c r="DY22" i="4"/>
  <c r="DY20" i="4"/>
  <c r="DY21" i="4"/>
  <c r="DY19" i="4"/>
  <c r="DY18" i="4"/>
  <c r="CC8" i="4"/>
  <c r="AK8" i="4"/>
  <c r="DT18" i="11"/>
  <c r="DT4" i="11"/>
  <c r="DT20" i="11"/>
  <c r="DT12" i="11"/>
  <c r="DT26" i="11"/>
  <c r="DQ17" i="11"/>
  <c r="DQ18" i="11"/>
  <c r="DQ19" i="11"/>
  <c r="DQ4" i="11"/>
  <c r="DQ25" i="11"/>
  <c r="DQ12" i="11"/>
  <c r="DP10" i="11"/>
  <c r="DP23" i="11"/>
  <c r="DP24" i="11"/>
  <c r="DP25" i="11"/>
  <c r="DK21" i="11"/>
  <c r="DK4" i="11"/>
  <c r="DK23" i="11"/>
  <c r="DH25" i="11"/>
  <c r="DH19" i="11"/>
  <c r="DH20" i="11"/>
  <c r="DH27" i="11"/>
  <c r="DH21" i="11"/>
  <c r="DH4" i="11"/>
  <c r="DH13" i="11"/>
  <c r="DH15" i="11"/>
  <c r="DH9" i="11"/>
  <c r="CC7" i="4"/>
  <c r="AK7" i="4"/>
  <c r="DT14" i="11"/>
  <c r="DT19" i="11"/>
  <c r="DT23" i="11"/>
  <c r="DT24" i="11"/>
  <c r="DT25" i="11"/>
  <c r="DQ14" i="11"/>
  <c r="DQ8" i="11"/>
  <c r="DP18" i="11"/>
  <c r="DP19" i="11"/>
  <c r="DP4" i="11"/>
  <c r="DP22" i="11"/>
  <c r="DP5" i="11"/>
  <c r="DK19" i="11"/>
  <c r="DK10" i="11"/>
  <c r="DK8" i="11"/>
  <c r="DK13" i="11"/>
  <c r="DK15" i="11"/>
  <c r="DK9" i="11"/>
  <c r="DK17" i="11"/>
  <c r="CC6" i="4"/>
  <c r="AK6" i="4"/>
  <c r="DT15" i="11"/>
  <c r="DT17" i="11"/>
  <c r="DT8" i="11"/>
  <c r="DQ16" i="11"/>
  <c r="DQ24" i="11"/>
  <c r="DP13" i="11"/>
  <c r="DP14" i="11"/>
  <c r="DP9" i="11"/>
  <c r="DK20" i="11"/>
  <c r="DK27" i="11"/>
  <c r="CC5" i="4"/>
  <c r="AK5" i="4"/>
  <c r="DP15" i="11"/>
  <c r="DP16" i="11"/>
  <c r="DP17" i="11"/>
  <c r="DP7" i="11"/>
  <c r="DP8" i="11"/>
  <c r="CC4" i="4"/>
  <c r="AK4" i="4"/>
  <c r="DT9" i="11"/>
  <c r="DT16" i="11"/>
  <c r="DQ9" i="11"/>
  <c r="DQ23" i="11"/>
  <c r="DK11" i="11"/>
  <c r="DK25" i="11"/>
  <c r="DK14" i="11"/>
  <c r="DH10" i="11"/>
  <c r="DT27" i="11"/>
  <c r="DT5" i="11"/>
  <c r="DT22" i="11"/>
  <c r="DT13" i="11"/>
  <c r="DT21" i="11"/>
  <c r="DT7" i="11"/>
  <c r="DT11" i="11"/>
  <c r="DT10" i="11"/>
  <c r="DT6" i="11"/>
  <c r="DQ27" i="11"/>
  <c r="DQ5" i="11"/>
  <c r="DQ22" i="11"/>
  <c r="DQ26" i="11"/>
  <c r="DQ20" i="11"/>
  <c r="DQ13" i="11"/>
  <c r="DQ21" i="11"/>
  <c r="DQ15" i="11"/>
  <c r="DQ7" i="11"/>
  <c r="DQ11" i="11"/>
  <c r="DQ10" i="11"/>
  <c r="DQ6" i="11"/>
  <c r="DP27" i="11"/>
  <c r="DP26" i="11"/>
  <c r="DP20" i="11"/>
  <c r="DP21" i="11"/>
  <c r="DP11" i="11"/>
  <c r="DP6" i="11"/>
  <c r="DK26" i="11"/>
  <c r="DK24" i="11"/>
  <c r="DK7" i="11"/>
  <c r="DK22" i="11"/>
  <c r="DK18" i="11"/>
  <c r="DK5" i="11"/>
  <c r="DK12" i="11"/>
  <c r="DK16" i="11"/>
  <c r="DK6" i="11"/>
  <c r="DP12" i="11"/>
  <c r="DH24" i="11"/>
  <c r="DH12" i="11"/>
  <c r="DH22" i="11"/>
  <c r="DH11" i="11"/>
  <c r="DH23" i="11"/>
  <c r="DH7" i="11"/>
  <c r="DH6" i="11"/>
  <c r="DH18" i="11"/>
  <c r="DH26" i="11"/>
  <c r="DH8" i="11"/>
  <c r="DH17" i="11"/>
  <c r="DH5" i="11"/>
  <c r="DH16" i="11"/>
  <c r="DH14"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4" i="11"/>
  <c r="DG12" i="11"/>
  <c r="DG22" i="11"/>
  <c r="DG11" i="11"/>
  <c r="DG25" i="11"/>
  <c r="DG19" i="11"/>
  <c r="DG20" i="11"/>
  <c r="DG27" i="11"/>
  <c r="DG21" i="11"/>
  <c r="DG4" i="11"/>
  <c r="DG23" i="11"/>
  <c r="DG16" i="11"/>
  <c r="DG7" i="11"/>
  <c r="DG5" i="11"/>
  <c r="DG14" i="11"/>
  <c r="DG6" i="11"/>
  <c r="DG10" i="11"/>
  <c r="DG18" i="11"/>
  <c r="DG8" i="11"/>
  <c r="DG13" i="11"/>
  <c r="DG15" i="11"/>
  <c r="DG9" i="11"/>
  <c r="DG17" i="11"/>
  <c r="DG26" i="11"/>
  <c r="CB52" i="4"/>
  <c r="AJ52" i="4"/>
  <c r="EU19" i="4" l="1"/>
  <c r="EX19" i="4" s="1"/>
  <c r="EX18" i="4"/>
  <c r="EU5" i="4"/>
  <c r="EX5" i="4" s="1"/>
  <c r="EX4" i="4"/>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A3" i="4" l="1"/>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27" i="11"/>
  <c r="DZ13"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13" i="11"/>
  <c r="DY13"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8" i="11"/>
  <c r="EC16" i="11"/>
  <c r="EC6" i="11"/>
  <c r="EC5" i="11"/>
  <c r="EC7" i="11"/>
  <c r="EC9" i="11"/>
  <c r="DZ8" i="11"/>
  <c r="DZ16" i="11"/>
  <c r="DZ6" i="11"/>
  <c r="DZ5" i="11"/>
  <c r="DZ7" i="11"/>
  <c r="DZ9" i="11"/>
  <c r="DY8" i="11"/>
  <c r="DY16" i="11"/>
  <c r="DY6" i="11"/>
  <c r="DY5" i="11"/>
  <c r="DY7" i="11"/>
  <c r="DY9" i="11"/>
  <c r="EC26" i="11"/>
  <c r="EC23" i="11"/>
  <c r="DZ26" i="11"/>
  <c r="DZ23" i="11"/>
  <c r="DY26" i="11"/>
  <c r="DY23" i="11"/>
  <c r="DZ11" i="11"/>
  <c r="DZ18" i="11"/>
  <c r="DZ15" i="11"/>
  <c r="DZ24" i="11"/>
  <c r="DZ22" i="11"/>
  <c r="DZ12" i="11"/>
  <c r="DZ17" i="11"/>
  <c r="DZ20" i="11"/>
  <c r="DZ4" i="11"/>
  <c r="DZ19" i="11"/>
  <c r="DZ25" i="11"/>
  <c r="DZ14" i="11"/>
  <c r="DZ10" i="11"/>
  <c r="DZ21" i="11"/>
  <c r="DH29" i="11"/>
  <c r="DZ29" i="11"/>
  <c r="DQ29" i="11"/>
  <c r="EC15" i="11"/>
  <c r="EC20" i="11"/>
  <c r="EC25" i="11"/>
  <c r="DY15" i="11"/>
  <c r="DY20" i="11"/>
  <c r="CY190" i="4"/>
  <c r="DE190" i="4" s="1"/>
  <c r="CY189" i="4"/>
  <c r="DE189" i="4" s="1"/>
  <c r="CY188" i="4"/>
  <c r="DE188" i="4" s="1"/>
  <c r="CY187" i="4"/>
  <c r="DE187" i="4" s="1"/>
  <c r="CY186" i="4"/>
  <c r="DE186" i="4" s="1"/>
  <c r="CY185" i="4"/>
  <c r="DE185" i="4" s="1"/>
  <c r="CY183" i="4"/>
  <c r="DE183" i="4" s="1"/>
  <c r="CY182" i="4"/>
  <c r="DE182" i="4" s="1"/>
  <c r="CY181" i="4"/>
  <c r="DE181" i="4" s="1"/>
  <c r="CY180" i="4"/>
  <c r="DE180" i="4" s="1"/>
  <c r="CY179" i="4"/>
  <c r="DE179" i="4" s="1"/>
  <c r="CY178" i="4"/>
  <c r="DE178" i="4" s="1"/>
  <c r="CY177" i="4"/>
  <c r="DE177" i="4" s="1"/>
  <c r="CY176" i="4"/>
  <c r="DE176" i="4" s="1"/>
  <c r="CY175" i="4"/>
  <c r="DE175" i="4" s="1"/>
  <c r="CY174" i="4"/>
  <c r="DE174" i="4" s="1"/>
  <c r="CY173" i="4"/>
  <c r="DE173" i="4" s="1"/>
  <c r="CY172" i="4"/>
  <c r="DE172" i="4" s="1"/>
  <c r="CY171" i="4"/>
  <c r="DE171" i="4" s="1"/>
  <c r="CY170" i="4"/>
  <c r="DE170" i="4" s="1"/>
  <c r="CY169" i="4"/>
  <c r="DE169" i="4" s="1"/>
  <c r="CY168" i="4"/>
  <c r="DE168" i="4" s="1"/>
  <c r="CY167" i="4"/>
  <c r="DE167" i="4" s="1"/>
  <c r="CY166" i="4"/>
  <c r="DE166" i="4" s="1"/>
  <c r="CY165" i="4"/>
  <c r="DE165" i="4" s="1"/>
  <c r="CY164" i="4"/>
  <c r="DE164" i="4" s="1"/>
  <c r="CY163" i="4"/>
  <c r="DE163" i="4" s="1"/>
  <c r="CY162" i="4"/>
  <c r="DE162" i="4" s="1"/>
  <c r="CY161" i="4"/>
  <c r="DE161" i="4" s="1"/>
  <c r="CY160" i="4"/>
  <c r="DE160" i="4" s="1"/>
  <c r="CY159" i="4"/>
  <c r="DE159" i="4" s="1"/>
  <c r="CY158" i="4"/>
  <c r="DE158" i="4" s="1"/>
  <c r="CY157" i="4"/>
  <c r="DE157" i="4" s="1"/>
  <c r="CY156" i="4"/>
  <c r="DE156" i="4" s="1"/>
  <c r="CY155" i="4"/>
  <c r="DE155" i="4" s="1"/>
  <c r="CY154" i="4"/>
  <c r="DE154" i="4" s="1"/>
  <c r="CY153" i="4"/>
  <c r="DE153" i="4" s="1"/>
  <c r="CY152" i="4"/>
  <c r="DE152" i="4" s="1"/>
  <c r="CY151" i="4"/>
  <c r="DE151" i="4" s="1"/>
  <c r="CY150" i="4"/>
  <c r="DE150" i="4" s="1"/>
  <c r="CY149" i="4"/>
  <c r="DE149" i="4" s="1"/>
  <c r="CY148" i="4"/>
  <c r="DE148" i="4" s="1"/>
  <c r="CY147" i="4"/>
  <c r="DE147" i="4" s="1"/>
  <c r="CY146" i="4"/>
  <c r="DE146" i="4" s="1"/>
  <c r="CY145" i="4"/>
  <c r="DE145" i="4" s="1"/>
  <c r="CY144" i="4"/>
  <c r="DE144" i="4" s="1"/>
  <c r="CY143" i="4"/>
  <c r="DE143" i="4" s="1"/>
  <c r="CY142" i="4"/>
  <c r="DE142" i="4" s="1"/>
  <c r="CY141" i="4"/>
  <c r="DE141" i="4" s="1"/>
  <c r="CY140" i="4"/>
  <c r="DE140" i="4" s="1"/>
  <c r="CY139" i="4"/>
  <c r="DE139" i="4" s="1"/>
  <c r="CY138" i="4"/>
  <c r="DE138" i="4" s="1"/>
  <c r="CY137" i="4"/>
  <c r="DE137" i="4" s="1"/>
  <c r="CY136" i="4"/>
  <c r="DE136" i="4" s="1"/>
  <c r="CY135" i="4"/>
  <c r="DE135" i="4" s="1"/>
  <c r="CY134" i="4"/>
  <c r="DE134" i="4" s="1"/>
  <c r="CY133" i="4"/>
  <c r="DE133" i="4" s="1"/>
  <c r="CY132" i="4"/>
  <c r="DE132" i="4" s="1"/>
  <c r="CY131" i="4"/>
  <c r="DE131" i="4" s="1"/>
  <c r="CY130" i="4"/>
  <c r="DE130" i="4" s="1"/>
  <c r="CY129" i="4"/>
  <c r="DE129" i="4" s="1"/>
  <c r="CY128" i="4"/>
  <c r="DE128" i="4" s="1"/>
  <c r="CY127" i="4"/>
  <c r="DE127" i="4" s="1"/>
  <c r="CY126" i="4"/>
  <c r="DE126" i="4" s="1"/>
  <c r="CY125" i="4"/>
  <c r="DE125" i="4" s="1"/>
  <c r="CY124" i="4"/>
  <c r="DE124" i="4" s="1"/>
  <c r="CY123" i="4"/>
  <c r="DE123" i="4" s="1"/>
  <c r="CY122" i="4"/>
  <c r="DE122" i="4" s="1"/>
  <c r="CY121" i="4"/>
  <c r="DE121" i="4" s="1"/>
  <c r="CY120" i="4"/>
  <c r="DE120" i="4" s="1"/>
  <c r="CY119" i="4"/>
  <c r="DE119" i="4" s="1"/>
  <c r="CY118" i="4"/>
  <c r="DE118" i="4" s="1"/>
  <c r="CY117" i="4"/>
  <c r="DE117" i="4" s="1"/>
  <c r="CY116" i="4"/>
  <c r="DE116" i="4" s="1"/>
  <c r="CY115" i="4"/>
  <c r="DE115" i="4" s="1"/>
  <c r="CY114" i="4"/>
  <c r="DE114" i="4" s="1"/>
  <c r="CY113" i="4"/>
  <c r="DE113" i="4" s="1"/>
  <c r="CY112" i="4"/>
  <c r="DE112" i="4" s="1"/>
  <c r="CY111" i="4"/>
  <c r="DE111" i="4" s="1"/>
  <c r="CY110" i="4"/>
  <c r="DE110" i="4" s="1"/>
  <c r="CY109" i="4"/>
  <c r="DE109" i="4" s="1"/>
  <c r="CY108" i="4"/>
  <c r="DE108" i="4" s="1"/>
  <c r="CY107" i="4"/>
  <c r="DE107" i="4" s="1"/>
  <c r="CY106" i="4"/>
  <c r="DE106" i="4" s="1"/>
  <c r="CY105" i="4"/>
  <c r="DE105" i="4" s="1"/>
  <c r="CY104" i="4"/>
  <c r="DE104" i="4" s="1"/>
  <c r="CY103" i="4"/>
  <c r="DE103" i="4" s="1"/>
  <c r="CY102" i="4"/>
  <c r="DE102" i="4" s="1"/>
  <c r="CY101" i="4"/>
  <c r="DE101" i="4" s="1"/>
  <c r="CY100" i="4"/>
  <c r="DE100" i="4" s="1"/>
  <c r="CY99" i="4"/>
  <c r="DE99" i="4" s="1"/>
  <c r="CY98" i="4"/>
  <c r="DE98" i="4" s="1"/>
  <c r="CY97" i="4"/>
  <c r="DE97" i="4" s="1"/>
  <c r="CY96" i="4"/>
  <c r="DE96" i="4" s="1"/>
  <c r="CY95" i="4"/>
  <c r="DE95" i="4" s="1"/>
  <c r="CY94" i="4"/>
  <c r="DE94" i="4" s="1"/>
  <c r="CY93" i="4"/>
  <c r="DE93" i="4" s="1"/>
  <c r="CY92" i="4"/>
  <c r="DE92" i="4" s="1"/>
  <c r="CY91" i="4"/>
  <c r="DE91" i="4" s="1"/>
  <c r="CY90" i="4"/>
  <c r="DE90" i="4" s="1"/>
  <c r="CY89" i="4"/>
  <c r="DE89" i="4" s="1"/>
  <c r="CY88" i="4"/>
  <c r="DE88" i="4" s="1"/>
  <c r="CY87" i="4"/>
  <c r="DE87" i="4" s="1"/>
  <c r="CY86" i="4"/>
  <c r="DE86" i="4" s="1"/>
  <c r="CY85" i="4"/>
  <c r="DE85" i="4" s="1"/>
  <c r="CY84" i="4"/>
  <c r="DE84" i="4" s="1"/>
  <c r="CY83" i="4"/>
  <c r="DE83" i="4" s="1"/>
  <c r="CY82" i="4"/>
  <c r="DE82" i="4" s="1"/>
  <c r="CY81" i="4"/>
  <c r="DE81" i="4" s="1"/>
  <c r="CY80" i="4"/>
  <c r="DE80" i="4" s="1"/>
  <c r="CY79" i="4"/>
  <c r="DE79" i="4" s="1"/>
  <c r="CY78" i="4"/>
  <c r="DE78" i="4" s="1"/>
  <c r="CY77" i="4"/>
  <c r="DE77" i="4" s="1"/>
  <c r="CY76" i="4"/>
  <c r="DE76" i="4" s="1"/>
  <c r="CY75" i="4"/>
  <c r="DE75" i="4" s="1"/>
  <c r="CY74" i="4"/>
  <c r="DE74" i="4" s="1"/>
  <c r="CY73" i="4"/>
  <c r="DE73" i="4" s="1"/>
  <c r="CY72" i="4"/>
  <c r="DE72" i="4" s="1"/>
  <c r="CY71" i="4"/>
  <c r="DE71" i="4" s="1"/>
  <c r="CY70" i="4"/>
  <c r="DE70" i="4" s="1"/>
  <c r="CY69" i="4"/>
  <c r="DE69" i="4" s="1"/>
  <c r="CY68" i="4"/>
  <c r="DE68" i="4" s="1"/>
  <c r="CY67" i="4"/>
  <c r="DE67" i="4" s="1"/>
  <c r="CY66" i="4"/>
  <c r="DE66" i="4" s="1"/>
  <c r="CY65" i="4"/>
  <c r="DE65" i="4" s="1"/>
  <c r="CY64" i="4"/>
  <c r="DE64" i="4" s="1"/>
  <c r="CY63" i="4"/>
  <c r="DE63" i="4" s="1"/>
  <c r="CY62" i="4"/>
  <c r="DE62" i="4" s="1"/>
  <c r="CY61" i="4"/>
  <c r="DE61" i="4" s="1"/>
  <c r="CY60" i="4"/>
  <c r="DE60" i="4" s="1"/>
  <c r="CY59" i="4"/>
  <c r="DE59" i="4" s="1"/>
  <c r="CY58" i="4"/>
  <c r="DE58" i="4" s="1"/>
  <c r="CY57" i="4"/>
  <c r="DE57" i="4" s="1"/>
  <c r="CY56" i="4"/>
  <c r="DE56" i="4" s="1"/>
  <c r="CY55" i="4"/>
  <c r="DE55" i="4" s="1"/>
  <c r="CY54" i="4"/>
  <c r="DE54" i="4" s="1"/>
  <c r="CY53" i="4"/>
  <c r="DE53" i="4" s="1"/>
  <c r="CY52" i="4"/>
  <c r="DE52" i="4" s="1"/>
  <c r="CY51" i="4"/>
  <c r="DE51" i="4" s="1"/>
  <c r="CY50" i="4"/>
  <c r="DE50" i="4" s="1"/>
  <c r="CY49" i="4"/>
  <c r="DE49" i="4" s="1"/>
  <c r="CY48" i="4"/>
  <c r="DE48" i="4" s="1"/>
  <c r="CY47" i="4"/>
  <c r="DE47" i="4" s="1"/>
  <c r="CY46" i="4"/>
  <c r="DE46" i="4" s="1"/>
  <c r="CY45" i="4"/>
  <c r="DE45" i="4" s="1"/>
  <c r="CY44" i="4"/>
  <c r="DE44" i="4" s="1"/>
  <c r="CY43" i="4"/>
  <c r="DE43" i="4" s="1"/>
  <c r="CY42" i="4"/>
  <c r="DE42" i="4" s="1"/>
  <c r="CY41" i="4"/>
  <c r="DE41" i="4" s="1"/>
  <c r="CY40" i="4"/>
  <c r="DE40" i="4" s="1"/>
  <c r="CY39" i="4"/>
  <c r="DE39" i="4" s="1"/>
  <c r="CY38" i="4"/>
  <c r="CY37" i="4"/>
  <c r="DE37" i="4" s="1"/>
  <c r="CY36" i="4"/>
  <c r="DE36" i="4" s="1"/>
  <c r="CY35" i="4"/>
  <c r="DE35" i="4" s="1"/>
  <c r="CY34" i="4"/>
  <c r="DE34" i="4" s="1"/>
  <c r="CY33" i="4"/>
  <c r="DE33" i="4" s="1"/>
  <c r="CY32" i="4"/>
  <c r="DE32" i="4" s="1"/>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DK32" i="4" s="1"/>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DO25" i="4" s="1"/>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DO22" i="4" s="1"/>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DJ20" i="4" s="1"/>
  <c r="Y20" i="4"/>
  <c r="X20" i="4"/>
  <c r="AG19" i="4"/>
  <c r="AF19" i="4"/>
  <c r="AE19" i="4"/>
  <c r="DO19" i="4" s="1"/>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DO16" i="4" s="1"/>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DJ14" i="4" s="1"/>
  <c r="Y14" i="4"/>
  <c r="X14" i="4"/>
  <c r="AG13" i="4"/>
  <c r="AF13" i="4"/>
  <c r="AE13" i="4"/>
  <c r="DO13" i="4" s="1"/>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DO10" i="4" s="1"/>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DJ8" i="4" s="1"/>
  <c r="Y8" i="4"/>
  <c r="X8" i="4"/>
  <c r="AG7" i="4"/>
  <c r="AF7" i="4"/>
  <c r="AE7" i="4"/>
  <c r="DO7" i="4" s="1"/>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DM4" i="4" s="1"/>
  <c r="AB4" i="4"/>
  <c r="DL4" i="4" s="1"/>
  <c r="AA4" i="4"/>
  <c r="Z4" i="4"/>
  <c r="Y4" i="4"/>
  <c r="X4" i="4"/>
  <c r="DH4" i="4" s="1"/>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DE201" i="4" s="1"/>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DC141" i="11" s="1"/>
  <c r="Z140" i="11"/>
  <c r="Z139" i="11"/>
  <c r="DC139" i="11" s="1"/>
  <c r="Z138" i="11"/>
  <c r="DC138" i="11" s="1"/>
  <c r="Z137" i="11"/>
  <c r="Z136" i="11"/>
  <c r="Z135" i="11"/>
  <c r="Z134" i="11"/>
  <c r="Z133" i="11"/>
  <c r="Z132" i="11"/>
  <c r="Z131" i="11"/>
  <c r="DC131" i="11" s="1"/>
  <c r="Z130" i="11"/>
  <c r="Z129" i="11"/>
  <c r="Z128" i="11"/>
  <c r="Z127" i="11"/>
  <c r="Z126" i="11"/>
  <c r="Z125" i="11"/>
  <c r="Z124" i="11"/>
  <c r="Z123" i="11"/>
  <c r="Z122" i="11"/>
  <c r="Z121" i="11"/>
  <c r="Z120" i="11"/>
  <c r="Z119" i="11"/>
  <c r="Z118" i="11"/>
  <c r="DC118" i="11" s="1"/>
  <c r="Z117" i="11"/>
  <c r="DC117" i="11" s="1"/>
  <c r="Z116" i="11"/>
  <c r="Z115" i="1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Z88" i="11"/>
  <c r="Z87" i="11"/>
  <c r="DC87" i="11" s="1"/>
  <c r="Z86" i="11"/>
  <c r="Z85" i="11"/>
  <c r="Z84" i="11"/>
  <c r="Z83" i="11"/>
  <c r="DC83" i="11" s="1"/>
  <c r="Z82" i="11"/>
  <c r="DC82" i="11" s="1"/>
  <c r="Z81" i="11"/>
  <c r="DC81" i="11" s="1"/>
  <c r="Z80" i="11"/>
  <c r="Z79" i="11"/>
  <c r="Z78" i="1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DE28" i="4" s="1"/>
  <c r="Z26" i="11"/>
  <c r="Z25" i="11"/>
  <c r="Z24" i="11"/>
  <c r="Z23" i="11"/>
  <c r="Z22" i="11"/>
  <c r="Z21" i="11"/>
  <c r="DC21" i="11" s="1"/>
  <c r="CY22" i="4"/>
  <c r="DE22" i="4" s="1"/>
  <c r="Z20" i="11"/>
  <c r="DC20" i="11" s="1"/>
  <c r="Z19" i="11"/>
  <c r="CY20" i="4"/>
  <c r="DE20" i="4" s="1"/>
  <c r="Z18" i="11"/>
  <c r="DC18" i="11" s="1"/>
  <c r="CY19" i="4"/>
  <c r="DE19" i="4" s="1"/>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DE9" i="4" s="1"/>
  <c r="Z7" i="11"/>
  <c r="CY8" i="4"/>
  <c r="DE8" i="4" s="1"/>
  <c r="Z6" i="11"/>
  <c r="DC6" i="11" s="1"/>
  <c r="Z5" i="11"/>
  <c r="Z4" i="11"/>
  <c r="DC4" i="11" s="1"/>
  <c r="Z3" i="11"/>
  <c r="Z2" i="11"/>
  <c r="CY200" i="4"/>
  <c r="DE200" i="4" s="1"/>
  <c r="CY193" i="4"/>
  <c r="DE193" i="4" s="1"/>
  <c r="CY202" i="4"/>
  <c r="DE202" i="4" s="1"/>
  <c r="CY195" i="4"/>
  <c r="DE195" i="4" s="1"/>
  <c r="CY31" i="4"/>
  <c r="DE31" i="4" s="1"/>
  <c r="CY27" i="4"/>
  <c r="DE27" i="4" s="1"/>
  <c r="CY21" i="4"/>
  <c r="DE21" i="4" s="1"/>
  <c r="CY203" i="4"/>
  <c r="DE203" i="4" s="1"/>
  <c r="CY196" i="4"/>
  <c r="DE196" i="4" s="1"/>
  <c r="CY358" i="4"/>
  <c r="DE358" i="4" s="1"/>
  <c r="CY297" i="4"/>
  <c r="DE297" i="4" s="1"/>
  <c r="CY239" i="4"/>
  <c r="DE239" i="4" s="1"/>
  <c r="CY359" i="4"/>
  <c r="DE359" i="4" s="1"/>
  <c r="CY261" i="4"/>
  <c r="DE261" i="4" s="1"/>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DE312" i="4" s="1"/>
  <c r="CY324" i="4"/>
  <c r="DE324" i="4" s="1"/>
  <c r="CY336" i="4"/>
  <c r="DE336" i="4" s="1"/>
  <c r="CY348" i="4"/>
  <c r="DE348" i="4" s="1"/>
  <c r="CY360" i="4"/>
  <c r="DE360" i="4" s="1"/>
  <c r="CY237" i="4"/>
  <c r="DE237" i="4" s="1"/>
  <c r="CY345" i="4"/>
  <c r="DE345" i="4" s="1"/>
  <c r="CY214" i="4"/>
  <c r="DE214" i="4" s="1"/>
  <c r="CY298" i="4"/>
  <c r="DE298" i="4" s="1"/>
  <c r="CY227" i="4"/>
  <c r="DE227" i="4" s="1"/>
  <c r="CY251" i="4"/>
  <c r="DE251" i="4" s="1"/>
  <c r="CY205" i="4"/>
  <c r="DE205" i="4" s="1"/>
  <c r="CY217" i="4"/>
  <c r="DE217" i="4" s="1"/>
  <c r="CY229" i="4"/>
  <c r="DE229" i="4" s="1"/>
  <c r="CY241" i="4"/>
  <c r="DE241" i="4" s="1"/>
  <c r="CY253" i="4"/>
  <c r="DE253" i="4" s="1"/>
  <c r="CY265" i="4"/>
  <c r="DE265" i="4" s="1"/>
  <c r="CY277" i="4"/>
  <c r="DE277" i="4" s="1"/>
  <c r="CY289" i="4"/>
  <c r="DE289" i="4" s="1"/>
  <c r="CY301" i="4"/>
  <c r="DE301" i="4" s="1"/>
  <c r="CY313" i="4"/>
  <c r="DE313" i="4" s="1"/>
  <c r="CY325" i="4"/>
  <c r="DE325" i="4" s="1"/>
  <c r="CY337" i="4"/>
  <c r="DE337" i="4" s="1"/>
  <c r="CY349" i="4"/>
  <c r="DE349" i="4" s="1"/>
  <c r="CY361" i="4"/>
  <c r="CY225" i="4"/>
  <c r="DE225" i="4" s="1"/>
  <c r="CY309" i="4"/>
  <c r="DE309" i="4" s="1"/>
  <c r="CY322" i="4"/>
  <c r="DE322" i="4" s="1"/>
  <c r="CY215" i="4"/>
  <c r="DE215" i="4" s="1"/>
  <c r="CY299" i="4"/>
  <c r="DE299" i="4" s="1"/>
  <c r="CY206" i="4"/>
  <c r="DE206" i="4" s="1"/>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DE219" i="4" s="1"/>
  <c r="CY231" i="4"/>
  <c r="DE231" i="4" s="1"/>
  <c r="CY243" i="4"/>
  <c r="DE243" i="4" s="1"/>
  <c r="CY255" i="4"/>
  <c r="DE255" i="4" s="1"/>
  <c r="CY267" i="4"/>
  <c r="DE267" i="4" s="1"/>
  <c r="CY279" i="4"/>
  <c r="DE279" i="4" s="1"/>
  <c r="CY291" i="4"/>
  <c r="DE291" i="4" s="1"/>
  <c r="CY303" i="4"/>
  <c r="DE303" i="4" s="1"/>
  <c r="CY315" i="4"/>
  <c r="DE315" i="4" s="1"/>
  <c r="CY327" i="4"/>
  <c r="DE327" i="4" s="1"/>
  <c r="CY339" i="4"/>
  <c r="DE339" i="4" s="1"/>
  <c r="CY351" i="4"/>
  <c r="DE351" i="4" s="1"/>
  <c r="CY363" i="4"/>
  <c r="DE363" i="4" s="1"/>
  <c r="CY213" i="4"/>
  <c r="DE213" i="4" s="1"/>
  <c r="CY310" i="4"/>
  <c r="DE310" i="4" s="1"/>
  <c r="CY311" i="4"/>
  <c r="DE311" i="4" s="1"/>
  <c r="CY208" i="4"/>
  <c r="DE208" i="4" s="1"/>
  <c r="CY220" i="4"/>
  <c r="DE220" i="4" s="1"/>
  <c r="CY232" i="4"/>
  <c r="DE232" i="4" s="1"/>
  <c r="CY244" i="4"/>
  <c r="DE244" i="4" s="1"/>
  <c r="CY256" i="4"/>
  <c r="DE256" i="4" s="1"/>
  <c r="CY268" i="4"/>
  <c r="DE268" i="4" s="1"/>
  <c r="CY280" i="4"/>
  <c r="DE280" i="4" s="1"/>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DE262" i="4" s="1"/>
  <c r="CY347" i="4"/>
  <c r="DE347" i="4" s="1"/>
  <c r="CY210" i="4"/>
  <c r="DE210" i="4" s="1"/>
  <c r="CY222" i="4"/>
  <c r="DE222" i="4" s="1"/>
  <c r="CY234" i="4"/>
  <c r="DE234" i="4" s="1"/>
  <c r="CY246" i="4"/>
  <c r="DE246" i="4" s="1"/>
  <c r="CY258" i="4"/>
  <c r="DE258" i="4" s="1"/>
  <c r="CY270" i="4"/>
  <c r="DE270" i="4" s="1"/>
  <c r="CY282" i="4"/>
  <c r="DE282" i="4" s="1"/>
  <c r="CY294" i="4"/>
  <c r="DE294" i="4" s="1"/>
  <c r="CY306" i="4"/>
  <c r="DE306" i="4" s="1"/>
  <c r="CY318" i="4"/>
  <c r="DE318" i="4" s="1"/>
  <c r="CY330" i="4"/>
  <c r="DE330" i="4" s="1"/>
  <c r="CY342" i="4"/>
  <c r="DE342" i="4" s="1"/>
  <c r="CY354" i="4"/>
  <c r="DE354" i="4" s="1"/>
  <c r="CY366" i="4"/>
  <c r="DE366" i="4" s="1"/>
  <c r="CY357" i="4"/>
  <c r="DE357" i="4" s="1"/>
  <c r="CY238" i="4"/>
  <c r="DE238" i="4" s="1"/>
  <c r="CY286" i="4"/>
  <c r="DE286" i="4" s="1"/>
  <c r="CY275" i="4"/>
  <c r="DE275" i="4" s="1"/>
  <c r="CY211" i="4"/>
  <c r="DE211" i="4" s="1"/>
  <c r="CY223" i="4"/>
  <c r="DE223" i="4" s="1"/>
  <c r="CY235" i="4"/>
  <c r="DE235" i="4" s="1"/>
  <c r="CY247" i="4"/>
  <c r="DE247" i="4" s="1"/>
  <c r="CY259" i="4"/>
  <c r="DE259" i="4" s="1"/>
  <c r="CY271" i="4"/>
  <c r="DE271" i="4" s="1"/>
  <c r="CY283" i="4"/>
  <c r="DE283" i="4" s="1"/>
  <c r="CY295" i="4"/>
  <c r="DE295" i="4" s="1"/>
  <c r="CY307" i="4"/>
  <c r="DE307" i="4" s="1"/>
  <c r="CY319" i="4"/>
  <c r="DE319" i="4" s="1"/>
  <c r="CY331" i="4"/>
  <c r="DE331" i="4" s="1"/>
  <c r="CY343" i="4"/>
  <c r="DE343" i="4" s="1"/>
  <c r="CY355" i="4"/>
  <c r="DE355" i="4" s="1"/>
  <c r="CY367" i="4"/>
  <c r="DE367" i="4" s="1"/>
  <c r="CY333" i="4"/>
  <c r="DE333" i="4" s="1"/>
  <c r="CY334" i="4"/>
  <c r="DE334" i="4" s="1"/>
  <c r="CY323" i="4"/>
  <c r="DE323" i="4" s="1"/>
  <c r="CY212" i="4"/>
  <c r="DE212" i="4" s="1"/>
  <c r="CY224" i="4"/>
  <c r="DE224" i="4" s="1"/>
  <c r="CY236" i="4"/>
  <c r="DE236" i="4" s="1"/>
  <c r="CY248" i="4"/>
  <c r="DE248" i="4" s="1"/>
  <c r="CY260" i="4"/>
  <c r="DE260" i="4" s="1"/>
  <c r="CY272" i="4"/>
  <c r="DE272" i="4" s="1"/>
  <c r="CY284" i="4"/>
  <c r="DE284" i="4" s="1"/>
  <c r="CY296" i="4"/>
  <c r="DE296" i="4" s="1"/>
  <c r="CY308" i="4"/>
  <c r="DE308" i="4" s="1"/>
  <c r="CY320" i="4"/>
  <c r="DE320" i="4" s="1"/>
  <c r="CY332" i="4"/>
  <c r="DE332" i="4" s="1"/>
  <c r="CY344" i="4"/>
  <c r="DE344" i="4" s="1"/>
  <c r="CY356" i="4"/>
  <c r="DE356" i="4" s="1"/>
  <c r="CY191" i="4"/>
  <c r="DE191" i="4" s="1"/>
  <c r="CY198" i="4"/>
  <c r="DE198" i="4" s="1"/>
  <c r="CY184" i="4"/>
  <c r="DE184" i="4" s="1"/>
  <c r="CY29" i="4"/>
  <c r="DE29" i="4" s="1"/>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11" i="11"/>
  <c r="EC18" i="11"/>
  <c r="EC24" i="11"/>
  <c r="EC22" i="11"/>
  <c r="EC12" i="11"/>
  <c r="EC17" i="11"/>
  <c r="EC4" i="11"/>
  <c r="EC19" i="11"/>
  <c r="EC27" i="11"/>
  <c r="EC14" i="11"/>
  <c r="EC10" i="11"/>
  <c r="EC21" i="11"/>
  <c r="DB371" i="11"/>
  <c r="DY11" i="11"/>
  <c r="DY18" i="11"/>
  <c r="CX371" i="11"/>
  <c r="CW371" i="11"/>
  <c r="CV371" i="11"/>
  <c r="CU371" i="11"/>
  <c r="CT371" i="11"/>
  <c r="DY17" i="11"/>
  <c r="CQ371" i="11"/>
  <c r="CM371" i="11"/>
  <c r="CL371" i="11"/>
  <c r="CJ371" i="11"/>
  <c r="CG371" i="11"/>
  <c r="DY10" i="11"/>
  <c r="DY21"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5" i="11"/>
  <c r="DC114" i="11"/>
  <c r="DC91" i="11"/>
  <c r="DC89" i="11"/>
  <c r="DC79" i="11"/>
  <c r="DC78" i="11"/>
  <c r="DC67" i="11"/>
  <c r="DC66" i="11"/>
  <c r="DC44" i="11"/>
  <c r="DC31" i="11"/>
  <c r="DC5" i="11"/>
  <c r="DY27" i="11"/>
  <c r="CJ369" i="11"/>
  <c r="CV369" i="11"/>
  <c r="CH371" i="11"/>
  <c r="DA367" i="11"/>
  <c r="CP367" i="11"/>
  <c r="CO369" i="11"/>
  <c r="CZ369" i="11"/>
  <c r="CY371" i="11"/>
  <c r="CQ367" i="11"/>
  <c r="DY19" i="11"/>
  <c r="DY14" i="11"/>
  <c r="DY12" i="11"/>
  <c r="DY22" i="11"/>
  <c r="DY4" i="11"/>
  <c r="DY24"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DH47" i="4" s="1"/>
  <c r="AE47" i="4"/>
  <c r="AD47" i="4"/>
  <c r="AC47" i="4"/>
  <c r="AB47" i="4"/>
  <c r="AA47" i="4"/>
  <c r="Z47" i="4"/>
  <c r="Y47" i="4"/>
  <c r="X47" i="4"/>
  <c r="CE369" i="11"/>
  <c r="DC86" i="11" l="1"/>
  <c r="DC77" i="11"/>
  <c r="DC70" i="11"/>
  <c r="DC63" i="11"/>
  <c r="DC56" i="11"/>
  <c r="DC367" i="11"/>
  <c r="DE15" i="4"/>
  <c r="EQ12" i="4"/>
  <c r="EM12" i="4"/>
  <c r="EK5" i="4"/>
  <c r="ER5" i="4"/>
  <c r="EL19" i="4"/>
  <c r="EJ12" i="4"/>
  <c r="EH5" i="4"/>
  <c r="EP19" i="4"/>
  <c r="EI19" i="4"/>
  <c r="DE38" i="4"/>
  <c r="EQ19" i="4"/>
  <c r="EE5" i="4"/>
  <c r="EF19" i="4"/>
  <c r="EF12" i="4"/>
  <c r="EO5" i="4"/>
  <c r="ER19" i="4"/>
  <c r="DC28" i="11"/>
  <c r="DC22" i="11"/>
  <c r="DC7" i="11"/>
  <c r="DE338" i="4"/>
  <c r="EN19" i="4"/>
  <c r="EN12" i="4"/>
  <c r="EL5" i="4"/>
  <c r="EN5" i="4"/>
  <c r="ER12" i="4"/>
  <c r="EM19" i="4"/>
  <c r="EL12" i="4"/>
  <c r="EJ5" i="4"/>
  <c r="EP5" i="4"/>
  <c r="DK17" i="4"/>
  <c r="EK19" i="4"/>
  <c r="EK12" i="4"/>
  <c r="EI5" i="4"/>
  <c r="EJ19" i="4"/>
  <c r="DE361" i="4"/>
  <c r="EI12" i="4"/>
  <c r="EG5" i="4"/>
  <c r="EH19" i="4"/>
  <c r="EH12" i="4"/>
  <c r="EF5" i="4"/>
  <c r="EG19" i="4"/>
  <c r="EG12" i="4"/>
  <c r="DE4" i="4"/>
  <c r="EQ5" i="4"/>
  <c r="EE19" i="4"/>
  <c r="EE12" i="4"/>
  <c r="EP12" i="4"/>
  <c r="EO19" i="4"/>
  <c r="EO12" i="4"/>
  <c r="EM5"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20" i="11"/>
  <c r="DM20" i="11" s="1"/>
  <c r="DI20" i="11"/>
  <c r="DJ20" i="11" s="1"/>
  <c r="EA20" i="11"/>
  <c r="ED20" i="11"/>
  <c r="EE20" i="11" s="1"/>
  <c r="ED9" i="11"/>
  <c r="EE9" i="11" s="1"/>
  <c r="EA9" i="11"/>
  <c r="EB9" i="11" s="1"/>
  <c r="DI21" i="11"/>
  <c r="DJ21" i="11" s="1"/>
  <c r="DL21" i="11"/>
  <c r="DM21" i="11" s="1"/>
  <c r="DL10" i="11"/>
  <c r="DM10" i="11" s="1"/>
  <c r="DI10" i="11"/>
  <c r="DJ10" i="11" s="1"/>
  <c r="DL23" i="11"/>
  <c r="DM23" i="11" s="1"/>
  <c r="DI23" i="11"/>
  <c r="DJ23" i="11" s="1"/>
  <c r="ED15" i="11"/>
  <c r="EE15" i="11" s="1"/>
  <c r="EA15" i="11"/>
  <c r="EB15" i="11" s="1"/>
  <c r="EA7" i="11"/>
  <c r="EB7" i="11" s="1"/>
  <c r="ED7" i="11"/>
  <c r="EE7" i="11" s="1"/>
  <c r="DL24" i="11"/>
  <c r="DM24" i="11" s="1"/>
  <c r="DI24" i="11"/>
  <c r="DJ24" i="11" s="1"/>
  <c r="DU7" i="11"/>
  <c r="DV7" i="11" s="1"/>
  <c r="DR7" i="11"/>
  <c r="DS7" i="11" s="1"/>
  <c r="EA5" i="11"/>
  <c r="EB5" i="11" s="1"/>
  <c r="ED5" i="11"/>
  <c r="EE5" i="11" s="1"/>
  <c r="ED4" i="11"/>
  <c r="EE4" i="11" s="1"/>
  <c r="EA4" i="11"/>
  <c r="EB4" i="11" s="1"/>
  <c r="ED22" i="11"/>
  <c r="EE22" i="11" s="1"/>
  <c r="EA22" i="11"/>
  <c r="EB22" i="11" s="1"/>
  <c r="DR19" i="11"/>
  <c r="DS19" i="11" s="1"/>
  <c r="DU19" i="11"/>
  <c r="DV19" i="11" s="1"/>
  <c r="ED6" i="11"/>
  <c r="EE6" i="11" s="1"/>
  <c r="EA6" i="11"/>
  <c r="EB6" i="11" s="1"/>
  <c r="DI7" i="11"/>
  <c r="DJ7" i="11" s="1"/>
  <c r="DL7" i="11"/>
  <c r="DM7" i="11" s="1"/>
  <c r="DL16" i="11"/>
  <c r="DM16" i="11" s="1"/>
  <c r="DI16" i="11"/>
  <c r="DJ16" i="11" s="1"/>
  <c r="DI14" i="11"/>
  <c r="DJ14" i="11" s="1"/>
  <c r="DL14" i="11"/>
  <c r="DM14" i="11" s="1"/>
  <c r="DR5" i="11"/>
  <c r="DS5" i="11" s="1"/>
  <c r="DU5" i="11"/>
  <c r="DV5" i="11" s="1"/>
  <c r="DL18" i="11"/>
  <c r="DM18" i="11" s="1"/>
  <c r="DI18" i="11"/>
  <c r="DJ18" i="11" s="1"/>
  <c r="DR8" i="11"/>
  <c r="DS8" i="11" s="1"/>
  <c r="DU8" i="11"/>
  <c r="DV8" i="11" s="1"/>
  <c r="ED16" i="11"/>
  <c r="EE16" i="11" s="1"/>
  <c r="EA16" i="11"/>
  <c r="EB16" i="11" s="1"/>
  <c r="ED11" i="11"/>
  <c r="EE11" i="11" s="1"/>
  <c r="EA11" i="11"/>
  <c r="EB11" i="11" s="1"/>
  <c r="DR22" i="11"/>
  <c r="DS22" i="11" s="1"/>
  <c r="DU22" i="11"/>
  <c r="DV22" i="11" s="1"/>
  <c r="ED17" i="11"/>
  <c r="EE17" i="11" s="1"/>
  <c r="EA17" i="11"/>
  <c r="EB17" i="11" s="1"/>
  <c r="DU10" i="11"/>
  <c r="DV10" i="11" s="1"/>
  <c r="DR10" i="11"/>
  <c r="DS10" i="11" s="1"/>
  <c r="ED8" i="11"/>
  <c r="EE8" i="11" s="1"/>
  <c r="EA8" i="11"/>
  <c r="EB8" i="11" s="1"/>
  <c r="DL8" i="11"/>
  <c r="DM8" i="11" s="1"/>
  <c r="DI8" i="11"/>
  <c r="DJ8" i="11" s="1"/>
  <c r="DR23" i="11"/>
  <c r="DS23" i="11" s="1"/>
  <c r="DU23" i="11"/>
  <c r="DV23" i="11" s="1"/>
  <c r="DU6" i="11"/>
  <c r="DV6" i="11" s="1"/>
  <c r="DR6" i="11"/>
  <c r="DS6" i="11" s="1"/>
  <c r="DR21" i="11"/>
  <c r="DS21" i="11" s="1"/>
  <c r="DU21" i="11"/>
  <c r="DV21" i="11" s="1"/>
  <c r="DR20" i="11"/>
  <c r="DS20" i="11" s="1"/>
  <c r="DU20" i="11"/>
  <c r="DV20" i="11" s="1"/>
  <c r="DL12" i="11"/>
  <c r="DM12" i="11" s="1"/>
  <c r="DI12" i="11"/>
  <c r="DJ12" i="11" s="1"/>
  <c r="DL9" i="11"/>
  <c r="DM9" i="11" s="1"/>
  <c r="DI9" i="11"/>
  <c r="DJ9" i="11" s="1"/>
  <c r="DU15" i="11"/>
  <c r="DV15" i="11" s="1"/>
  <c r="DR15" i="11"/>
  <c r="DS15" i="11" s="1"/>
  <c r="ED23" i="11"/>
  <c r="EE23" i="11" s="1"/>
  <c r="EA23" i="11"/>
  <c r="EB23" i="11" s="1"/>
  <c r="DU9" i="11"/>
  <c r="DV9" i="11" s="1"/>
  <c r="DR9" i="11"/>
  <c r="DS9" i="11" s="1"/>
  <c r="DR24" i="11"/>
  <c r="DS24" i="11" s="1"/>
  <c r="DU24" i="11"/>
  <c r="DV24" i="11" s="1"/>
  <c r="DL19" i="11"/>
  <c r="DM19" i="11" s="1"/>
  <c r="DI19" i="11"/>
  <c r="DJ19" i="11" s="1"/>
  <c r="ED24" i="11"/>
  <c r="EE24" i="11" s="1"/>
  <c r="EA24" i="11"/>
  <c r="EB24" i="11" s="1"/>
  <c r="ED18" i="11"/>
  <c r="EE18" i="11" s="1"/>
  <c r="EA18" i="11"/>
  <c r="EB18" i="11" s="1"/>
  <c r="DR14" i="11"/>
  <c r="DS14" i="11" s="1"/>
  <c r="DU14" i="11"/>
  <c r="DV14" i="11" s="1"/>
  <c r="DI15" i="11"/>
  <c r="DJ15" i="11" s="1"/>
  <c r="DL15" i="11"/>
  <c r="DM15" i="11" s="1"/>
  <c r="ED12" i="11"/>
  <c r="EE12" i="11" s="1"/>
  <c r="EA12" i="11"/>
  <c r="EB12" i="11" s="1"/>
  <c r="DI6" i="11"/>
  <c r="DJ6" i="11" s="1"/>
  <c r="DL6" i="11"/>
  <c r="DM6" i="11" s="1"/>
  <c r="DR16" i="11"/>
  <c r="DS16" i="11" s="1"/>
  <c r="DU16" i="11"/>
  <c r="DV16" i="11" s="1"/>
  <c r="DU27" i="11"/>
  <c r="DV27" i="11" s="1"/>
  <c r="DR27" i="11"/>
  <c r="ED19" i="11"/>
  <c r="EE19" i="11" s="1"/>
  <c r="EA19" i="11"/>
  <c r="EB19" i="11" s="1"/>
  <c r="DI27" i="11"/>
  <c r="DL27" i="11"/>
  <c r="DM27" i="11" s="1"/>
  <c r="DL5" i="11"/>
  <c r="DM5" i="11" s="1"/>
  <c r="DI5" i="11"/>
  <c r="DJ5" i="11" s="1"/>
  <c r="DR18" i="11"/>
  <c r="DU18" i="11"/>
  <c r="DV18" i="11" s="1"/>
  <c r="DL4" i="11"/>
  <c r="DM4" i="11" s="1"/>
  <c r="DI4" i="11"/>
  <c r="DJ4" i="11" s="1"/>
  <c r="DU26" i="11"/>
  <c r="DV26" i="11" s="1"/>
  <c r="DR26" i="11"/>
  <c r="DS26" i="11" s="1"/>
  <c r="DR11" i="11"/>
  <c r="DS11" i="11" s="1"/>
  <c r="DU11" i="11"/>
  <c r="DV11" i="11" s="1"/>
  <c r="ED26" i="11"/>
  <c r="EE26" i="11" s="1"/>
  <c r="EA26" i="11"/>
  <c r="DU13" i="11"/>
  <c r="DV13" i="11" s="1"/>
  <c r="DR13" i="11"/>
  <c r="DS13" i="11" s="1"/>
  <c r="DI22" i="11"/>
  <c r="DJ22" i="11" s="1"/>
  <c r="DL22" i="11"/>
  <c r="DM22" i="11" s="1"/>
  <c r="ED10" i="11"/>
  <c r="EE10" i="11" s="1"/>
  <c r="EA10" i="11"/>
  <c r="EB10" i="11" s="1"/>
  <c r="DL11" i="11"/>
  <c r="DM11" i="11" s="1"/>
  <c r="DI11" i="11"/>
  <c r="DJ11" i="11" s="1"/>
  <c r="ED14" i="11"/>
  <c r="EE14" i="11" s="1"/>
  <c r="EA14" i="11"/>
  <c r="EB14" i="11" s="1"/>
  <c r="DU17" i="11"/>
  <c r="DV17" i="11" s="1"/>
  <c r="DR17" i="11"/>
  <c r="DS17" i="11" s="1"/>
  <c r="DL25" i="11"/>
  <c r="DM25" i="11" s="1"/>
  <c r="DI25" i="11"/>
  <c r="DJ25" i="11" s="1"/>
  <c r="EA27" i="11"/>
  <c r="ED27" i="11"/>
  <c r="EE27" i="11" s="1"/>
  <c r="DL13" i="11"/>
  <c r="DM13" i="11" s="1"/>
  <c r="DI13" i="11"/>
  <c r="DJ13" i="11" s="1"/>
  <c r="DL17" i="11"/>
  <c r="DM17" i="11" s="1"/>
  <c r="DI17" i="11"/>
  <c r="DJ17" i="11" s="1"/>
  <c r="DR25" i="11"/>
  <c r="DS25" i="11" s="1"/>
  <c r="DU25" i="11"/>
  <c r="DV25" i="11" s="1"/>
  <c r="EA21" i="11"/>
  <c r="EB21" i="11" s="1"/>
  <c r="ED21" i="11"/>
  <c r="EE21" i="11" s="1"/>
  <c r="ED13" i="11"/>
  <c r="EE13" i="11" s="1"/>
  <c r="EA13" i="11"/>
  <c r="EB13"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18" i="11"/>
  <c r="DC36" i="11"/>
  <c r="EB20"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27" i="11"/>
  <c r="EB27" i="11"/>
  <c r="DJ27" i="11"/>
  <c r="CL367" i="11"/>
  <c r="DY25" i="11"/>
  <c r="EB26"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25" i="11"/>
  <c r="EE25" i="11" s="1"/>
  <c r="EA25" i="11"/>
  <c r="EB25" i="11" s="1"/>
  <c r="DU12" i="11"/>
  <c r="DV12" i="11" s="1"/>
  <c r="DR12" i="11"/>
  <c r="DS12" i="11" s="1"/>
  <c r="EW12" i="4"/>
  <c r="EY12" i="4" s="1"/>
  <c r="DC371" i="11"/>
  <c r="DY29" i="11"/>
  <c r="DC369" i="11"/>
  <c r="EW5" i="4" l="1"/>
  <c r="EY5" i="4" s="1"/>
  <c r="ED29" i="11"/>
  <c r="EE29" i="11" s="1"/>
  <c r="EA29" i="11"/>
  <c r="EB29" i="11" s="1"/>
  <c r="EW19" i="4"/>
  <c r="EY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<sst xmlns="http://schemas.openxmlformats.org/spreadsheetml/2006/main" count="73037" uniqueCount="770">
  <si>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</si>
  <si>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</si>
  <si>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</si>
  <si>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</si>
  <si>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</si>
  <si>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</si>
  <si>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</si>
  <si>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</si>
  <si>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</si>
  <si>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</si>
  <si>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</si>
  <si>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</si>
  <si>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</si>
  <si>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</si>
  <si>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</si>
  <si>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</si>
  <si>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</si>
  <si>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</si>
  <si>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</si>
  <si>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</si>
  <si>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</si>
  <si>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</si>
  <si>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</si>
  <si>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</si>
  <si>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</si>
  <si>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</si>
  <si>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</si>
  <si>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</si>
  <si>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</si>
  <si>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</si>
  <si>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</si>
  <si>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</si>
  <si>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</si>
  <si>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</si>
  <si>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</si>
  <si>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</si>
  <si>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</si>
  <si>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</si>
  <si>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</si>
  <si>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</si>
  <si>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</si>
  <si>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</si>
  <si>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</si>
  <si>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</si>
  <si>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</si>
  <si>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</si>
  <si>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</si>
  <si>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</si>
  <si>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</si>
  <si>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</si>
  <si>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</si>
  <si>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</si>
  <si>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</si>
  <si>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</si>
  <si>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</si>
  <si>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</si>
  <si>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</si>
  <si>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</si>
  <si>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</si>
  <si>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</si>
  <si>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</si>
  <si>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</si>
  <si>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</si>
  <si>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</si>
  <si>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</si>
  <si>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</si>
  <si>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</si>
  <si>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</si>
  <si>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</si>
  <si>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</si>
  <si>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</si>
  <si>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</si>
  <si>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</si>
  <si>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</si>
  <si>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</si>
  <si>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</si>
  <si>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</si>
  <si>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</si>
  <si>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</si>
  <si>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</si>
  <si>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</si>
  <si>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</si>
  <si>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</si>
  <si>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</si>
  <si>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</si>
  <si>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</si>
  <si>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</si>
  <si>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</si>
  <si>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</si>
  <si>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</si>
  <si>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</si>
  <si>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</si>
  <si>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</si>
  <si>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</si>
  <si>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</si>
  <si>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</si>
  <si>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</si>
  <si>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</si>
  <si>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</si>
  <si>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</si>
  <si>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</si>
  <si>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</si>
  <si>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</si>
  <si>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</si>
  <si>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</si>
  <si>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</si>
  <si>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</si>
  <si>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</si>
  <si>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</si>
  <si>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</si>
  <si>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</si>
  <si>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</si>
  <si>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</si>
  <si>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</si>
  <si>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</si>
  <si>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</si>
  <si>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</si>
  <si>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</si>
  <si>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</si>
  <si>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</si>
  <si>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</si>
  <si>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</si>
  <si>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</si>
  <si>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</si>
  <si>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</si>
  <si>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</si>
  <si>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</si>
  <si>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</si>
  <si>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</si>
  <si>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</si>
  <si>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</si>
  <si>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</si>
  <si>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</si>
  <si>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</si>
  <si>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</si>
  <si>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</si>
  <si>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</si>
  <si>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</si>
  <si>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</si>
  <si>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</si>
  <si>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</si>
  <si>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</si>
  <si>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</si>
  <si>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</si>
  <si>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</si>
  <si>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</si>
  <si>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</si>
  <si>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</si>
  <si>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</si>
  <si>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</si>
  <si>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</si>
  <si>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</si>
  <si>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</si>
  <si>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</si>
  <si>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</si>
  <si>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</si>
  <si>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</si>
  <si>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</si>
  <si>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</si>
  <si>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</si>
  <si>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</si>
  <si>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</si>
  <si>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</si>
  <si>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</si>
  <si>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</si>
  <si>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</si>
  <si>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</si>
  <si>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</si>
  <si>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</si>
  <si>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</si>
  <si>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</si>
  <si>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</si>
  <si>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</si>
  <si>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</si>
  <si>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</si>
  <si>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</si>
  <si>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</si>
  <si>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</si>
  <si>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</si>
  <si>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</si>
  <si>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</si>
  <si>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</si>
  <si>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</si>
  <si>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</si>
  <si>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</si>
  <si>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</si>
  <si>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</si>
  <si>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</si>
  <si>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</si>
  <si>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</si>
  <si>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</si>
  <si>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</si>
  <si>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</si>
  <si>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</si>
  <si>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</si>
  <si>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</si>
  <si>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</si>
  <si>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</si>
  <si>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</si>
  <si>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</si>
  <si>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</si>
  <si>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</si>
  <si>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</si>
  <si>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</si>
  <si>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</si>
  <si>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</si>
  <si>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</si>
  <si>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</si>
  <si>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</si>
  <si>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</si>
  <si>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</si>
  <si>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</si>
  <si>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</si>
  <si>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</si>
  <si>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</si>
  <si>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</si>
  <si>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</si>
  <si>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</si>
  <si>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</si>
  <si>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</si>
  <si>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</si>
  <si>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</si>
  <si>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</si>
  <si>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</si>
  <si>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</si>
  <si>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</si>
  <si>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</si>
  <si>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</si>
  <si>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</si>
  <si>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</si>
  <si>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</si>
  <si>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</si>
  <si>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</si>
  <si>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</si>
  <si>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</si>
  <si>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</si>
  <si>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</si>
  <si>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</si>
  <si>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</si>
  <si>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</si>
  <si>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</si>
  <si>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</si>
  <si>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</si>
  <si>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</si>
  <si>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</si>
  <si>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</si>
  <si>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</si>
  <si>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</si>
  <si>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</si>
  <si>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</si>
  <si>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</si>
  <si>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</si>
  <si>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</si>
  <si>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</si>
  <si>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</si>
  <si>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</si>
  <si>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</si>
  <si>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</si>
  <si>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</si>
  <si>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</si>
  <si>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</si>
  <si>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</si>
  <si>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</si>
  <si>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</si>
  <si>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</si>
  <si>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</si>
  <si>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</si>
  <si>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</si>
  <si>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</si>
  <si>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</si>
  <si>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</si>
  <si>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</si>
  <si>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</si>
  <si>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</si>
  <si>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</si>
  <si>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</si>
  <si>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</si>
  <si>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</si>
  <si>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</si>
  <si>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</si>
  <si>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</si>
  <si>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</si>
  <si>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</si>
  <si>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</si>
  <si>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</si>
  <si>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</si>
  <si>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</si>
  <si>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</si>
  <si>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</si>
  <si>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</si>
  <si>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</si>
  <si>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</si>
  <si>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</si>
  <si>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</si>
  <si>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</si>
  <si>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</si>
  <si>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</si>
  <si>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</si>
  <si>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</si>
  <si>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</si>
  <si>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</si>
  <si>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</si>
  <si>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</si>
  <si>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</si>
  <si>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</si>
  <si>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</si>
  <si>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</si>
  <si>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</si>
  <si>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</si>
  <si>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</si>
  <si>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</si>
  <si>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</si>
  <si>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</si>
  <si>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</si>
  <si>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</si>
  <si>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</si>
  <si>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</si>
  <si>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</si>
  <si>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</si>
  <si>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</si>
  <si>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</si>
  <si>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</si>
  <si>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</si>
  <si>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</si>
  <si>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</si>
  <si>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</si>
  <si>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</si>
  <si>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</si>
  <si>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</si>
  <si>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</si>
  <si>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</si>
  <si>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</si>
  <si>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</si>
  <si>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</si>
  <si>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</si>
  <si>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</si>
  <si>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</si>
  <si>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</si>
  <si>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</si>
  <si>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</si>
  <si>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</si>
  <si>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</si>
  <si>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</si>
  <si>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</si>
  <si>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</si>
  <si>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</si>
  <si>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</si>
  <si>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</si>
  <si>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</si>
  <si>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</si>
  <si>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</si>
  <si>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</si>
  <si>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</si>
  <si>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</si>
  <si>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</si>
  <si>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</si>
  <si>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</si>
  <si>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</si>
  <si>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</si>
  <si>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</si>
  <si>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</si>
  <si>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</si>
  <si>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</si>
  <si>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</si>
  <si>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</si>
  <si>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</si>
  <si>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</si>
  <si>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</si>
  <si>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</si>
  <si>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</si>
  <si>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</si>
  <si>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</si>
  <si>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</si>
  <si>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</si>
  <si>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</si>
  <si>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</si>
  <si>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</si>
  <si>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</si>
  <si>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</si>
  <si>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</si>
  <si>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</si>
  <si>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</si>
  <si>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</si>
  <si>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</si>
  <si>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</si>
  <si>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</si>
  <si>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</si>
  <si>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</si>
  <si>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</si>
  <si>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</si>
  <si>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</si>
  <si>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</si>
  <si>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</si>
  <si>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</si>
  <si>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</si>
  <si>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</si>
  <si>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</si>
  <si>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</si>
  <si>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</si>
  <si>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</si>
  <si>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</si>
  <si>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</si>
  <si>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</si>
  <si>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</si>
  <si>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</si>
  <si>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</si>
  <si>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</si>
  <si>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</si>
  <si>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</si>
  <si>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</si>
  <si>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</si>
  <si>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</si>
  <si>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</si>
  <si>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</si>
  <si>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</si>
  <si>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</si>
  <si>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</si>
  <si>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</si>
  <si>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</si>
  <si>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</si>
  <si>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</si>
  <si>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</si>
  <si>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</si>
  <si>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</si>
  <si>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</si>
  <si>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</si>
  <si>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</si>
  <si>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</si>
  <si>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</si>
  <si>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</si>
  <si>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</si>
  <si>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</si>
  <si>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</si>
  <si>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</si>
  <si>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</si>
  <si>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</si>
  <si>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</si>
  <si>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</si>
  <si>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</si>
  <si>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</si>
  <si>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</si>
  <si>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</si>
  <si>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</si>
  <si>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</si>
  <si>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</si>
  <si>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</si>
  <si>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</si>
  <si>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</si>
  <si>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</si>
  <si>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</si>
  <si>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</si>
  <si>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</si>
  <si>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</si>
  <si>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</si>
  <si>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</si>
  <si>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</si>
  <si>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</si>
  <si>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</si>
  <si>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</si>
  <si>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</si>
  <si>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</si>
  <si>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</si>
  <si>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</si>
  <si>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</si>
  <si>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</si>
  <si>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</si>
  <si>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</si>
  <si>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</si>
  <si>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</si>
  <si>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</si>
  <si>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</si>
  <si>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</si>
  <si>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</si>
  <si>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</si>
  <si>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</si>
  <si>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</si>
  <si>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</si>
  <si>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</si>
  <si>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</si>
  <si>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</si>
  <si>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</si>
  <si>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</si>
  <si>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</si>
  <si>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</si>
  <si>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</si>
  <si>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</si>
  <si>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</si>
  <si>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</si>
  <si>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</si>
  <si>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</si>
  <si>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</si>
  <si>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</si>
  <si>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</si>
  <si>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</si>
  <si>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</si>
  <si>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</si>
  <si>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</si>
  <si>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</si>
  <si>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</si>
  <si>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</si>
  <si>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</si>
  <si>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</si>
  <si>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</si>
  <si>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</si>
  <si>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</si>
  <si>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</si>
  <si>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</si>
  <si>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</si>
  <si>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</si>
  <si>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</si>
  <si>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</si>
  <si>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</si>
  <si>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</si>
  <si>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</si>
  <si>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</si>
  <si>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</si>
  <si>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</si>
  <si>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</si>
  <si>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</si>
  <si>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</si>
  <si>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</si>
  <si>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</si>
  <si>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</si>
  <si>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</si>
  <si>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</si>
  <si>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</si>
  <si>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</si>
  <si>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</si>
  <si>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</si>
  <si>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</si>
  <si>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</si>
  <si>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</si>
  <si>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</si>
  <si>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</si>
  <si>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</si>
  <si>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</si>
  <si>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</si>
  <si>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</si>
  <si>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</si>
  <si>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</si>
  <si>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</si>
  <si>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</si>
  <si>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</si>
  <si>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</si>
  <si>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</si>
  <si>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</si>
  <si>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</si>
  <si>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</si>
  <si>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</si>
  <si>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</si>
  <si>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</si>
  <si>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</si>
  <si>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</si>
  <si>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</si>
  <si>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</si>
  <si>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</si>
  <si>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</si>
  <si>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</si>
  <si>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</si>
  <si>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</si>
  <si>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</si>
  <si>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</si>
  <si>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</si>
  <si>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</si>
  <si>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</si>
  <si>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</si>
  <si>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</si>
  <si>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</si>
  <si>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</si>
  <si>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</si>
  <si>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</si>
  <si>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</si>
  <si>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</si>
  <si>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</si>
  <si>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</si>
  <si>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</si>
  <si>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</si>
  <si>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</si>
  <si>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</si>
  <si>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</si>
  <si>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</si>
  <si>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</si>
  <si>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</si>
  <si>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</si>
  <si>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</si>
  <si>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</si>
  <si>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</si>
  <si>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</si>
  <si>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</si>
  <si>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</si>
  <si>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</si>
  <si>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</si>
  <si>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</si>
  <si>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</si>
  <si>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</si>
  <si>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</si>
  <si>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</si>
  <si>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</si>
  <si>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</si>
  <si>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</si>
  <si>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</si>
  <si>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</si>
  <si>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</si>
  <si>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</si>
  <si>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</si>
  <si>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</si>
  <si>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</si>
  <si>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</si>
  <si>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</si>
  <si>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</si>
  <si>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</si>
  <si>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</si>
  <si>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</si>
  <si>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</si>
  <si>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</si>
  <si>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</si>
  <si>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</si>
  <si>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</si>
  <si>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</si>
  <si>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</si>
  <si>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</si>
  <si>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</si>
  <si>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</si>
  <si>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</si>
  <si>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</si>
  <si>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</si>
  <si>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</si>
  <si>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</si>
  <si>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</si>
  <si>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</si>
  <si>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</si>
  <si>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</si>
  <si>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</si>
  <si>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</si>
  <si>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</si>
  <si>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</si>
  <si>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</si>
  <si>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</si>
  <si>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</si>
  <si>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</si>
  <si>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</si>
  <si>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</si>
  <si>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</si>
  <si>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</si>
  <si>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</si>
  <si>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</si>
  <si>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</si>
  <si>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</si>
  <si>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</si>
  <si>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</si>
  <si>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</si>
  <si>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</si>
  <si>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</si>
  <si>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</si>
  <si>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</si>
  <si>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</si>
  <si>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</si>
  <si>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</si>
  <si>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</si>
  <si>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</si>
  <si>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</si>
  <si>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</si>
  <si>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</si>
  <si>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</si>
  <si>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</si>
  <si>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</si>
  <si>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</si>
  <si>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</si>
  <si>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</si>
  <si>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</si>
  <si>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</si>
  <si>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</si>
  <si>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</si>
  <si>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</si>
  <si>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</si>
  <si>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</si>
  <si>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</si>
  <si>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</si>
  <si>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</si>
  <si>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</si>
  <si>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</si>
  <si>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</si>
  <si>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</si>
  <si>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</si>
  <si>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</si>
  <si>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</si>
  <si>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</si>
  <si>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</si>
  <si>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</si>
  <si>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</si>
  <si>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</si>
  <si>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</si>
  <si>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</si>
  <si>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</si>
  <si>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</si>
  <si>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</si>
  <si>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</si>
  <si>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</si>
  <si>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</si>
  <si>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</si>
  <si>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</si>
  <si>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</si>
  <si>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</si>
  <si>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</si>
  <si>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</si>
  <si>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</si>
  <si>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</si>
  <si>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</si>
  <si>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</si>
  <si>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</si>
  <si>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</si>
  <si>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</si>
  <si>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</si>
  <si>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</si>
  <si>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</si>
  <si>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</si>
  <si>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</si>
  <si>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</si>
  <si>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</si>
  <si>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</si>
  <si>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</si>
  <si>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</si>
  <si>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</si>
  <si>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</si>
  <si>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</si>
  <si>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subtracted on 04/03/2025</t>
  </si>
  <si>
    <t>added for 04/13/2025 on 04/15/2025</t>
  </si>
  <si>
    <t>added for 04/12/2025 on 04/15/2025</t>
  </si>
  <si>
    <t>added for 04/11/2025 on 04/15/2025</t>
  </si>
  <si>
    <t>added for 04/10/2025 on 04/15/2025</t>
  </si>
  <si>
    <t>added for 04/09/2025 on 04/11/2025</t>
  </si>
  <si>
    <t>added for 04/08/2025 on 04/11/2025</t>
  </si>
  <si>
    <t>added for 04/08/2025 on 04/10/2025</t>
  </si>
  <si>
    <t>subtracted on 04/10/2025</t>
  </si>
  <si>
    <t>added for 04/07/2025 on 04/11/2025</t>
  </si>
  <si>
    <t>added for 04/07/2025 on 04/10/2025</t>
  </si>
  <si>
    <t>added for 04/06/2025 on 04/10/2025</t>
  </si>
  <si>
    <t>added for 04/06/2025 on 04/11/2025</t>
  </si>
  <si>
    <t>added for 04/05/2025 on 04/11/2025</t>
  </si>
  <si>
    <t>added for 04/05/2025 on 04/10/2025</t>
  </si>
  <si>
    <t>added for 04/04/2025 on 04/11/2025</t>
  </si>
  <si>
    <t>added for 04/04/2025 on 04/10/2025</t>
  </si>
  <si>
    <t>added for 04/03/2025 on 04/11/2025</t>
  </si>
  <si>
    <t>added for 04/03/2025 on 04/10/2025</t>
  </si>
  <si>
    <t>added for 04/02/2025 on 04/11/2025</t>
  </si>
  <si>
    <t>added for 04/02/2025 on 04/10/2025</t>
  </si>
  <si>
    <t>added for 04/01/2025 on 04/11/2025</t>
  </si>
  <si>
    <t>added for 04/01/2025 on 04/10/2025</t>
  </si>
  <si>
    <t>added for 03/31/2025 on 04/11/2025</t>
  </si>
  <si>
    <t>added for 03/31/2025 on 04/10/2025</t>
  </si>
  <si>
    <t>added for 03/30/2025 on 04/10/2025</t>
  </si>
  <si>
    <t>added for 03/30/2025 on 04/11/2025</t>
  </si>
  <si>
    <t>added for 03/29/2025 on 04/11/2025</t>
  </si>
  <si>
    <t>added for 03/29/2025 on 04/10/2025</t>
  </si>
  <si>
    <t>added for 03/28/2025 on 04/11/2025</t>
  </si>
  <si>
    <t>added for 03/28/2025 on 04/10/2025</t>
  </si>
  <si>
    <t>added for 03/27/2025 on 04/11/2025</t>
  </si>
  <si>
    <t>added for 03/26/2025 on 04/11/2025</t>
  </si>
  <si>
    <t>added for 03/26/2025 on 04/10/2025</t>
  </si>
  <si>
    <t>added for 03/25/2025 on 04/11/2025</t>
  </si>
  <si>
    <t>added for 03/25/2025 on 04/10/2025</t>
  </si>
  <si>
    <t>added for 03/24/2025 on 04/10/2025</t>
  </si>
  <si>
    <t>added for 03/24/2025 on 04/11/2025</t>
  </si>
  <si>
    <t>added for 03/23/2025 on 04/11/2025</t>
  </si>
  <si>
    <t>added for 03/23/2025 on 04/10/2025</t>
  </si>
  <si>
    <t>added for 03/22/2025 on 04/10/2025</t>
  </si>
  <si>
    <t>added for 03/22/2025 on 04/11/2025</t>
  </si>
  <si>
    <t>added for 03/21/2025 on 04/11/2025</t>
  </si>
  <si>
    <t>added for 03/21/2025 on 04/10/2025</t>
  </si>
  <si>
    <t>added for 03/18/2025 on 04/10/2025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</si>
</sst>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3">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14" fontId="15" fillId="0" borderId="0" xfId="0" applyNumberFormat="1" applyFont="1"/>
    <xf numFmtId="164" fontId="15" fillId="0" borderId="0" xfId="1" applyNumberFormat="1" applyFont="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8" fillId="2" borderId="2" xfId="0" applyFont="1" applyFill="1" applyBorder="1" applyAlignment="1">
      <alignment horizontal="center"/>
    </xf>
    <xf numFmtId="0" fontId="4" fillId="0" borderId="2" xfId="0" applyFont="1" applyBorder="1"/>
    <xf numFmtId="0" fontId="8" fillId="3" borderId="6" xfId="0" applyFont="1" applyFill="1" applyBorder="1" applyAlignment="1">
      <alignment horizontal="center"/>
    </xf>
    <xf numFmtId="0" fontId="8" fillId="3" borderId="0" xfId="0" applyFont="1" applyFill="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593180305</c:v>
                </c:pt>
                <c:pt idx="1">
                  <c:v>606536227</c:v>
                </c:pt>
                <c:pt idx="2">
                  <c:v>643143661</c:v>
                </c:pt>
                <c:pt idx="3">
                  <c:v>763041314</c:v>
                </c:pt>
                <c:pt idx="4">
                  <c:v>613210746</c:v>
                </c:pt>
                <c:pt idx="5">
                  <c:v>776806998</c:v>
                </c:pt>
                <c:pt idx="6">
                  <c:v>643822450.60000002</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178946657.3459802</c:v>
                </c:pt>
                <c:pt idx="1">
                  <c:v>219238107.3576844</c:v>
                </c:pt>
                <c:pt idx="2">
                  <c:v>256113026.86604321</c:v>
                </c:pt>
                <c:pt idx="3">
                  <c:v>279816691.85675466</c:v>
                </c:pt>
                <c:pt idx="4">
                  <c:v>297043815.77838981</c:v>
                </c:pt>
                <c:pt idx="5">
                  <c:v>286941451.84682012</c:v>
                </c:pt>
                <c:pt idx="6">
                  <c:v>246231659.8409704</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0.30167329534985182</c:v>
                </c:pt>
                <c:pt idx="1">
                  <c:v>0.36145921314883706</c:v>
                </c:pt>
                <c:pt idx="2">
                  <c:v>0.39822055692475095</c:v>
                </c:pt>
                <c:pt idx="3">
                  <c:v>0.3667123741831293</c:v>
                </c:pt>
                <c:pt idx="4">
                  <c:v>0.48440738802445876</c:v>
                </c:pt>
                <c:pt idx="5">
                  <c:v>0.36938577096446307</c:v>
                </c:pt>
                <c:pt idx="6">
                  <c:v>0.38245273927850565</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54"/>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82171649</c:v>
                </c:pt>
                <c:pt idx="1">
                  <c:v>93310399</c:v>
                </c:pt>
                <c:pt idx="2">
                  <c:v>95987561</c:v>
                </c:pt>
                <c:pt idx="3">
                  <c:v>114749978</c:v>
                </c:pt>
                <c:pt idx="4">
                  <c:v>66347357</c:v>
                </c:pt>
                <c:pt idx="5">
                  <c:v>74696291</c:v>
                </c:pt>
                <c:pt idx="6">
                  <c:v>90513388.799999997</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15214441.865454545</c:v>
                </c:pt>
                <c:pt idx="1">
                  <c:v>39081309.321997866</c:v>
                </c:pt>
                <c:pt idx="2">
                  <c:v>40860772.570449129</c:v>
                </c:pt>
                <c:pt idx="3">
                  <c:v>37189792.841881864</c:v>
                </c:pt>
                <c:pt idx="4">
                  <c:v>34591280.738750003</c:v>
                </c:pt>
                <c:pt idx="5">
                  <c:v>25079849.669271395</c:v>
                </c:pt>
                <c:pt idx="6">
                  <c:v>33387519.467706684</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0.18515439388899868</c:v>
                </c:pt>
                <c:pt idx="1">
                  <c:v>0.41883123146861545</c:v>
                </c:pt>
                <c:pt idx="2">
                  <c:v>0.42568820527119267</c:v>
                </c:pt>
                <c:pt idx="3">
                  <c:v>0.32409411740263572</c:v>
                </c:pt>
                <c:pt idx="4">
                  <c:v>0.52136637091286098</c:v>
                </c:pt>
                <c:pt idx="5">
                  <c:v>0.33575763044608725</c:v>
                </c:pt>
                <c:pt idx="6">
                  <c:v>0.36886829573335655</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12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2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6"/>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1"/>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61740798</c:v>
                </c:pt>
                <c:pt idx="12">
                  <c:v>66357291</c:v>
                </c:pt>
                <c:pt idx="13">
                  <c:v>101243099</c:v>
                </c:pt>
                <c:pt idx="14">
                  <c:v>75087407</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0.46685166956504309</c:v>
                </c:pt>
                <c:pt idx="2">
                  <c:v>0.36081401883869441</c:v>
                </c:pt>
                <c:pt idx="3">
                  <c:v>0.32273030138835923</c:v>
                </c:pt>
                <c:pt idx="4">
                  <c:v>0.29529887646631647</c:v>
                </c:pt>
                <c:pt idx="5">
                  <c:v>0.29262042564951762</c:v>
                </c:pt>
                <c:pt idx="6">
                  <c:v>0.31082808709546339</c:v>
                </c:pt>
                <c:pt idx="7">
                  <c:v>0.3413025281717757</c:v>
                </c:pt>
                <c:pt idx="8">
                  <c:v>0.37774001070888175</c:v>
                </c:pt>
                <c:pt idx="9">
                  <c:v>0.40651975357588949</c:v>
                </c:pt>
                <c:pt idx="10">
                  <c:v>0.41146394171816619</c:v>
                </c:pt>
                <c:pt idx="11">
                  <c:v>0.40923357745689676</c:v>
                </c:pt>
                <c:pt idx="12">
                  <c:v>0.3920245673519645</c:v>
                </c:pt>
                <c:pt idx="13">
                  <c:v>0.36947953927759919</c:v>
                </c:pt>
                <c:pt idx="14">
                  <c:v>0.3425950717922755</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22028480.528578751</c:v>
                </c:pt>
                <c:pt idx="2">
                  <c:v>10268266.887919132</c:v>
                </c:pt>
                <c:pt idx="3">
                  <c:v>17743683.247335166</c:v>
                </c:pt>
                <c:pt idx="4">
                  <c:v>15025645.483415347</c:v>
                </c:pt>
                <c:pt idx="5">
                  <c:v>12909527.125007851</c:v>
                </c:pt>
                <c:pt idx="6">
                  <c:v>11048245.726481402</c:v>
                </c:pt>
                <c:pt idx="7">
                  <c:v>15157274.969428509</c:v>
                </c:pt>
                <c:pt idx="8">
                  <c:v>14606906.288543954</c:v>
                </c:pt>
                <c:pt idx="9">
                  <c:v>16180604.934682243</c:v>
                </c:pt>
                <c:pt idx="10">
                  <c:v>17773037.246961113</c:v>
                </c:pt>
                <c:pt idx="11">
                  <c:v>25266407.640583616</c:v>
                </c:pt>
                <c:pt idx="12">
                  <c:v>26013688.29492341</c:v>
                </c:pt>
                <c:pt idx="13">
                  <c:v>37407253.573556364</c:v>
                </c:pt>
                <c:pt idx="14">
                  <c:v>25724575.591860808</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2"/>
          <c:order val="0"/>
          <c:tx>
            <c:v>COSTA RICA</c:v>
          </c:tx>
          <c:spPr>
            <a:solidFill>
              <a:srgbClr val="FF0000"/>
            </a:solidFill>
            <a:ln>
              <a:noFill/>
            </a:ln>
            <a:effectLst/>
          </c:spPr>
          <c:cat>
            <c:strRef>
              <c:f>Historic!$A$77:$A$106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Historic!$G$77:$G$106</c:f>
              <c:numCache>
                <c:formatCode>_(* #,##0_);_(* \(#,##0\);_(* "-"??_);_(@_)</c:formatCode>
                <c:ptCount val="30"/>
                <c:pt idx="0">
                  <c:v>516384</c:v>
                </c:pt>
                <c:pt idx="2">
                  <c:v>1632796</c:v>
                </c:pt>
                <c:pt idx="3">
                  <c:v>731907</c:v>
                </c:pt>
                <c:pt idx="4">
                  <c:v>131736</c:v>
                </c:pt>
                <c:pt idx="7">
                  <c:v>406032</c:v>
                </c:pt>
                <c:pt idx="8">
                  <c:v>309408</c:v>
                </c:pt>
                <c:pt idx="9">
                  <c:v>1278105</c:v>
                </c:pt>
                <c:pt idx="10">
                  <c:v>116655</c:v>
                </c:pt>
                <c:pt idx="11">
                  <c:v>210316</c:v>
                </c:pt>
                <c:pt idx="15">
                  <c:v>87166</c:v>
                </c:pt>
                <c:pt idx="16">
                  <c:v>1085907</c:v>
                </c:pt>
                <c:pt idx="17">
                  <c:v>356754</c:v>
                </c:pt>
                <c:pt idx="18">
                  <c:v>206584</c:v>
                </c:pt>
                <c:pt idx="21">
                  <c:v>383720</c:v>
                </c:pt>
                <c:pt idx="22">
                  <c:v>87318</c:v>
                </c:pt>
                <c:pt idx="23">
                  <c:v>681243</c:v>
                </c:pt>
                <c:pt idx="24">
                  <c:v>68310</c:v>
                </c:pt>
                <c:pt idx="25">
                  <c:v>87318</c:v>
                </c:pt>
                <c:pt idx="28">
                  <c:v>322505</c:v>
                </c:pt>
                <c:pt idx="29">
                  <c:v>308181</c:v>
                </c:pt>
              </c:numCache>
            </c:numRef>
          </c:val>
          <c:extLst>
            <c:ext xmlns:c16="http://schemas.microsoft.com/office/drawing/2014/chart" uri="{C3380CC4-5D6E-409C-BE32-E72D297353CC}">
              <c16:uniqueId val="{00000001-CB38-E042-9F70-2045B0F28EC3}"/>
            </c:ext>
          </c:extLst>
        </c:ser>
        <c:ser>
          <c:idx val="7"/>
          <c:order val="1"/>
          <c:tx>
            <c:v>DOM. REP.</c:v>
          </c:tx>
          <c:spPr>
            <a:solidFill>
              <a:srgbClr val="FFC000"/>
            </a:solidFill>
            <a:ln>
              <a:noFill/>
            </a:ln>
            <a:effectLst/>
          </c:spPr>
          <c:cat>
            <c:strRef>
              <c:f>Historic!$A$77:$A$106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Historic!$I$77:$I$106</c:f>
              <c:numCache>
                <c:formatCode>_(* #,##0_);_(* \(#,##0\);_(* "-"??_);_(@_)</c:formatCode>
                <c:ptCount val="30"/>
                <c:pt idx="2">
                  <c:v>14062</c:v>
                </c:pt>
                <c:pt idx="3">
                  <c:v>2</c:v>
                </c:pt>
                <c:pt idx="4">
                  <c:v>36619</c:v>
                </c:pt>
                <c:pt idx="7">
                  <c:v>1657</c:v>
                </c:pt>
                <c:pt idx="10">
                  <c:v>49927</c:v>
                </c:pt>
                <c:pt idx="16">
                  <c:v>8380</c:v>
                </c:pt>
                <c:pt idx="17">
                  <c:v>12674</c:v>
                </c:pt>
                <c:pt idx="18">
                  <c:v>3784</c:v>
                </c:pt>
                <c:pt idx="22">
                  <c:v>37479</c:v>
                </c:pt>
                <c:pt idx="23">
                  <c:v>2611</c:v>
                </c:pt>
                <c:pt idx="25">
                  <c:v>5210</c:v>
                </c:pt>
                <c:pt idx="28">
                  <c:v>39868</c:v>
                </c:pt>
              </c:numCache>
            </c:numRef>
          </c:val>
          <c:extLst>
            <c:ext xmlns:c16="http://schemas.microsoft.com/office/drawing/2014/chart" uri="{C3380CC4-5D6E-409C-BE32-E72D297353CC}">
              <c16:uniqueId val="{00000000-D1D2-DC4C-A799-8E857AFEFDCB}"/>
            </c:ext>
          </c:extLst>
        </c:ser>
        <c:ser>
          <c:idx val="4"/>
          <c:order val="2"/>
          <c:tx>
            <c:v>FLORIDA</c:v>
          </c:tx>
          <c:spPr>
            <a:solidFill>
              <a:srgbClr val="FFFF00"/>
            </a:solidFill>
            <a:ln w="25400">
              <a:noFill/>
            </a:ln>
            <a:effectLst/>
          </c:spPr>
          <c:cat>
            <c:strRef>
              <c:f>Historic!$A$77:$A$106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Historic!$J$77:$J$106</c:f>
              <c:numCache>
                <c:formatCode>_(* #,##0_);_(* \(#,##0\);_(* "-"??_);_(@_)</c:formatCode>
                <c:ptCount val="30"/>
                <c:pt idx="1">
                  <c:v>7200</c:v>
                </c:pt>
                <c:pt idx="4">
                  <c:v>70750</c:v>
                </c:pt>
                <c:pt idx="5">
                  <c:v>93050</c:v>
                </c:pt>
                <c:pt idx="6">
                  <c:v>224075</c:v>
                </c:pt>
                <c:pt idx="7">
                  <c:v>268600</c:v>
                </c:pt>
                <c:pt idx="8">
                  <c:v>335750</c:v>
                </c:pt>
                <c:pt idx="9">
                  <c:v>-46025</c:v>
                </c:pt>
                <c:pt idx="10">
                  <c:v>515075</c:v>
                </c:pt>
                <c:pt idx="11">
                  <c:v>539425</c:v>
                </c:pt>
                <c:pt idx="12">
                  <c:v>617875</c:v>
                </c:pt>
                <c:pt idx="13">
                  <c:v>979650</c:v>
                </c:pt>
                <c:pt idx="14">
                  <c:v>4616400</c:v>
                </c:pt>
                <c:pt idx="15">
                  <c:v>854650</c:v>
                </c:pt>
                <c:pt idx="16">
                  <c:v>8476450</c:v>
                </c:pt>
                <c:pt idx="17">
                  <c:v>3891900</c:v>
                </c:pt>
                <c:pt idx="18">
                  <c:v>6053940</c:v>
                </c:pt>
                <c:pt idx="19">
                  <c:v>5615775</c:v>
                </c:pt>
                <c:pt idx="20">
                  <c:v>3606350</c:v>
                </c:pt>
                <c:pt idx="21">
                  <c:v>2288100</c:v>
                </c:pt>
                <c:pt idx="22">
                  <c:v>7147885</c:v>
                </c:pt>
                <c:pt idx="23">
                  <c:v>2657470</c:v>
                </c:pt>
                <c:pt idx="24">
                  <c:v>3112875</c:v>
                </c:pt>
                <c:pt idx="25">
                  <c:v>3523300</c:v>
                </c:pt>
                <c:pt idx="26">
                  <c:v>3396850</c:v>
                </c:pt>
                <c:pt idx="27">
                  <c:v>1888825</c:v>
                </c:pt>
                <c:pt idx="28">
                  <c:v>4120875</c:v>
                </c:pt>
                <c:pt idx="29">
                  <c:v>3508850</c:v>
                </c:pt>
              </c:numCache>
            </c:numRef>
          </c:val>
          <c:extLst>
            <c:ext xmlns:c16="http://schemas.microsoft.com/office/drawing/2014/chart" uri="{C3380CC4-5D6E-409C-BE32-E72D297353CC}">
              <c16:uniqueId val="{00000000-9A26-364B-856E-64E6CD167FD2}"/>
            </c:ext>
          </c:extLst>
        </c:ser>
        <c:ser>
          <c:idx val="0"/>
          <c:order val="3"/>
          <c:tx>
            <c:v>GUATEMALA</c:v>
          </c:tx>
          <c:spPr>
            <a:solidFill>
              <a:srgbClr val="92D050"/>
            </a:solidFill>
            <a:ln>
              <a:noFill/>
            </a:ln>
            <a:effectLst/>
          </c:spPr>
          <c:cat>
            <c:strRef>
              <c:f>Historic!$A$77:$A$106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Historic!$L$77:$L$106</c:f>
              <c:numCache>
                <c:formatCode>_(* #,##0_);_(* \(#,##0\);_(* "-"??_);_(@_)</c:formatCode>
                <c:ptCount val="30"/>
                <c:pt idx="0">
                  <c:v>645955</c:v>
                </c:pt>
                <c:pt idx="1">
                  <c:v>954551</c:v>
                </c:pt>
                <c:pt idx="2">
                  <c:v>5024239</c:v>
                </c:pt>
                <c:pt idx="3">
                  <c:v>2284973</c:v>
                </c:pt>
                <c:pt idx="4">
                  <c:v>5568792</c:v>
                </c:pt>
                <c:pt idx="7">
                  <c:v>959678</c:v>
                </c:pt>
                <c:pt idx="8">
                  <c:v>1179593</c:v>
                </c:pt>
                <c:pt idx="9">
                  <c:v>831180</c:v>
                </c:pt>
                <c:pt idx="10">
                  <c:v>3026239</c:v>
                </c:pt>
                <c:pt idx="11">
                  <c:v>4205159</c:v>
                </c:pt>
                <c:pt idx="14">
                  <c:v>3033648</c:v>
                </c:pt>
                <c:pt idx="15">
                  <c:v>1465603</c:v>
                </c:pt>
                <c:pt idx="16">
                  <c:v>1300915</c:v>
                </c:pt>
                <c:pt idx="17">
                  <c:v>4423598</c:v>
                </c:pt>
                <c:pt idx="18">
                  <c:v>5199832</c:v>
                </c:pt>
                <c:pt idx="21">
                  <c:v>748282</c:v>
                </c:pt>
                <c:pt idx="22">
                  <c:v>668987</c:v>
                </c:pt>
                <c:pt idx="23">
                  <c:v>4680181</c:v>
                </c:pt>
                <c:pt idx="24">
                  <c:v>1752500</c:v>
                </c:pt>
                <c:pt idx="25">
                  <c:v>4118319</c:v>
                </c:pt>
                <c:pt idx="28">
                  <c:v>4319476</c:v>
                </c:pt>
                <c:pt idx="29">
                  <c:v>2268680</c:v>
                </c:pt>
              </c:numCache>
            </c:numRef>
          </c:val>
          <c:extLst>
            <c:ext xmlns:c16="http://schemas.microsoft.com/office/drawing/2014/chart" uri="{C3380CC4-5D6E-409C-BE32-E72D297353CC}">
              <c16:uniqueId val="{00000000-8C0F-544B-B111-F60BDD3B2E4A}"/>
            </c:ext>
          </c:extLst>
        </c:ser>
        <c:ser>
          <c:idx val="1"/>
          <c:order val="4"/>
          <c:tx>
            <c:v>HONDURAS</c:v>
          </c:tx>
          <c:spPr>
            <a:solidFill>
              <a:srgbClr val="00B050"/>
            </a:solidFill>
            <a:ln w="25400">
              <a:noFill/>
            </a:ln>
            <a:effectLst/>
          </c:spPr>
          <c:cat>
            <c:strRef>
              <c:f>Historic!$A$77:$A$106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Historic!$M$77:$M$106</c:f>
              <c:numCache>
                <c:formatCode>_(* #,##0_);_(* \(#,##0\);_(* "-"??_);_(@_)</c:formatCode>
                <c:ptCount val="30"/>
                <c:pt idx="0">
                  <c:v>103972</c:v>
                </c:pt>
                <c:pt idx="2">
                  <c:v>1358500</c:v>
                </c:pt>
                <c:pt idx="3">
                  <c:v>39294</c:v>
                </c:pt>
                <c:pt idx="4">
                  <c:v>2830740</c:v>
                </c:pt>
                <c:pt idx="8">
                  <c:v>917965</c:v>
                </c:pt>
                <c:pt idx="9">
                  <c:v>41976</c:v>
                </c:pt>
                <c:pt idx="14">
                  <c:v>5749</c:v>
                </c:pt>
                <c:pt idx="15">
                  <c:v>1729660</c:v>
                </c:pt>
                <c:pt idx="18">
                  <c:v>3971000</c:v>
                </c:pt>
                <c:pt idx="21">
                  <c:v>34857</c:v>
                </c:pt>
                <c:pt idx="22">
                  <c:v>66409</c:v>
                </c:pt>
                <c:pt idx="23">
                  <c:v>643500</c:v>
                </c:pt>
                <c:pt idx="28">
                  <c:v>3072494</c:v>
                </c:pt>
              </c:numCache>
            </c:numRef>
          </c:val>
          <c:extLst>
            <c:ext xmlns:c16="http://schemas.microsoft.com/office/drawing/2014/chart" uri="{C3380CC4-5D6E-409C-BE32-E72D297353CC}">
              <c16:uniqueId val="{00000000-6AAF-F942-8418-F14F53729BEC}"/>
            </c:ext>
          </c:extLst>
        </c:ser>
        <c:ser>
          <c:idx val="14"/>
          <c:order val="5"/>
          <c:tx>
            <c:v>MEXICO</c:v>
          </c:tx>
          <c:spPr>
            <a:solidFill>
              <a:srgbClr val="00B0F0"/>
            </a:solidFill>
            <a:ln w="25400">
              <a:noFill/>
            </a:ln>
            <a:effectLst/>
          </c:spPr>
          <c:cat>
            <c:strRef>
              <c:f>Historic!$A$77:$A$106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Historic!$P$77:$P$106</c:f>
              <c:numCache>
                <c:formatCode>_(* #,##0_);_(* \(#,##0\);_(* "-"??_);_(@_)</c:formatCode>
                <c:ptCount val="30"/>
                <c:pt idx="0">
                  <c:v>6684500</c:v>
                </c:pt>
                <c:pt idx="1">
                  <c:v>11142139</c:v>
                </c:pt>
                <c:pt idx="2">
                  <c:v>12167119</c:v>
                </c:pt>
                <c:pt idx="3">
                  <c:v>7473288</c:v>
                </c:pt>
                <c:pt idx="4">
                  <c:v>3602078</c:v>
                </c:pt>
                <c:pt idx="5">
                  <c:v>159412</c:v>
                </c:pt>
                <c:pt idx="7">
                  <c:v>4372339</c:v>
                </c:pt>
                <c:pt idx="8">
                  <c:v>9984846</c:v>
                </c:pt>
                <c:pt idx="9">
                  <c:v>10852977</c:v>
                </c:pt>
                <c:pt idx="10">
                  <c:v>7380596</c:v>
                </c:pt>
                <c:pt idx="11">
                  <c:v>4756350</c:v>
                </c:pt>
                <c:pt idx="14">
                  <c:v>10452660</c:v>
                </c:pt>
                <c:pt idx="15">
                  <c:v>23688600</c:v>
                </c:pt>
                <c:pt idx="16">
                  <c:v>11509392</c:v>
                </c:pt>
                <c:pt idx="17">
                  <c:v>6514445</c:v>
                </c:pt>
                <c:pt idx="18">
                  <c:v>2958521</c:v>
                </c:pt>
                <c:pt idx="21">
                  <c:v>4692674</c:v>
                </c:pt>
                <c:pt idx="22">
                  <c:v>8343788</c:v>
                </c:pt>
                <c:pt idx="23">
                  <c:v>9408535</c:v>
                </c:pt>
                <c:pt idx="24">
                  <c:v>4388021</c:v>
                </c:pt>
                <c:pt idx="25">
                  <c:v>2318312</c:v>
                </c:pt>
                <c:pt idx="28">
                  <c:v>3877701</c:v>
                </c:pt>
                <c:pt idx="29">
                  <c:v>9875039</c:v>
                </c:pt>
              </c:numCache>
            </c:numRef>
          </c:val>
          <c:extLst>
            <c:ext xmlns:c16="http://schemas.microsoft.com/office/drawing/2014/chart" uri="{C3380CC4-5D6E-409C-BE32-E72D297353CC}">
              <c16:uniqueId val="{0000000F-2196-F441-B381-68A0867A5881}"/>
            </c:ext>
          </c:extLst>
        </c:ser>
        <c:ser>
          <c:idx val="3"/>
          <c:order val="6"/>
          <c:tx>
            <c:v>PANAMA</c:v>
          </c:tx>
          <c:spPr>
            <a:solidFill>
              <a:schemeClr val="tx1"/>
            </a:solidFill>
            <a:ln w="25400">
              <a:noFill/>
            </a:ln>
            <a:effectLst/>
          </c:spPr>
          <c:cat>
            <c:strRef>
              <c:f>Historic!$A$77:$A$106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Historic!$V$77:$V$106</c:f>
              <c:numCache>
                <c:formatCode>_(* #,##0_);_(* \(#,##0\);_(* "-"??_);_(@_)</c:formatCode>
                <c:ptCount val="30"/>
                <c:pt idx="4">
                  <c:v>185170</c:v>
                </c:pt>
                <c:pt idx="8">
                  <c:v>6970</c:v>
                </c:pt>
                <c:pt idx="11">
                  <c:v>158822</c:v>
                </c:pt>
                <c:pt idx="16">
                  <c:v>54054</c:v>
                </c:pt>
                <c:pt idx="19">
                  <c:v>19532</c:v>
                </c:pt>
                <c:pt idx="23">
                  <c:v>21384</c:v>
                </c:pt>
                <c:pt idx="25">
                  <c:v>227858</c:v>
                </c:pt>
              </c:numCache>
            </c:numRef>
          </c:val>
          <c:extLst>
            <c:ext xmlns:c16="http://schemas.microsoft.com/office/drawing/2014/chart" uri="{C3380CC4-5D6E-409C-BE32-E72D297353CC}">
              <c16:uniqueId val="{00000000-80BE-594A-BE49-FC9A1F8478B5}"/>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2311395740074349"/>
          <c:y val="0.10046404346411211"/>
          <c:w val="0.78870078419923684"/>
          <c:h val="3.3684305530131999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Historic!$CD$2:$CD$106</c:f>
              <c:strCache>
                <c:ptCount val="10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strCache>
            </c:strRef>
          </c:cat>
          <c:val>
            <c:numRef>
              <c:f>Historic!$DC$2:$DC$106</c:f>
              <c:numCache>
                <c:formatCode>#,##0;[Red]#,##0</c:formatCode>
                <c:ptCount val="105"/>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8464690.5999999996</c:v>
                </c:pt>
                <c:pt idx="77">
                  <c:v>16786475.199999999</c:v>
                </c:pt>
                <c:pt idx="78">
                  <c:v>4929087.3999999994</c:v>
                </c:pt>
                <c:pt idx="79">
                  <c:v>2860346</c:v>
                </c:pt>
                <c:pt idx="80">
                  <c:v>-8137301.5999999996</c:v>
                </c:pt>
                <c:pt idx="81">
                  <c:v>-6979209.3999999994</c:v>
                </c:pt>
                <c:pt idx="82">
                  <c:v>-2089461.8000000007</c:v>
                </c:pt>
                <c:pt idx="83">
                  <c:v>8261463.6000000006</c:v>
                </c:pt>
                <c:pt idx="84">
                  <c:v>7843805.5999999996</c:v>
                </c:pt>
                <c:pt idx="85">
                  <c:v>6265224</c:v>
                </c:pt>
                <c:pt idx="86">
                  <c:v>1235404.2000000011</c:v>
                </c:pt>
                <c:pt idx="87">
                  <c:v>-7871171.8000000007</c:v>
                </c:pt>
                <c:pt idx="88">
                  <c:v>-8879134</c:v>
                </c:pt>
                <c:pt idx="89">
                  <c:v>11848982.800000001</c:v>
                </c:pt>
                <c:pt idx="90">
                  <c:v>21394502.399999999</c:v>
                </c:pt>
                <c:pt idx="91">
                  <c:v>15282989.4</c:v>
                </c:pt>
                <c:pt idx="92">
                  <c:v>8199693.4000000004</c:v>
                </c:pt>
                <c:pt idx="93">
                  <c:v>6606901.5999999996</c:v>
                </c:pt>
                <c:pt idx="94">
                  <c:v>-6072379.7999999989</c:v>
                </c:pt>
                <c:pt idx="95">
                  <c:v>-7671606.4000000004</c:v>
                </c:pt>
                <c:pt idx="96">
                  <c:v>-1985445</c:v>
                </c:pt>
                <c:pt idx="97">
                  <c:v>5389818.5999999996</c:v>
                </c:pt>
                <c:pt idx="98">
                  <c:v>9034867.1999999993</c:v>
                </c:pt>
                <c:pt idx="99">
                  <c:v>-261384.59999999963</c:v>
                </c:pt>
                <c:pt idx="100">
                  <c:v>-2249574.1999999993</c:v>
                </c:pt>
                <c:pt idx="101">
                  <c:v>-13630393.800000001</c:v>
                </c:pt>
                <c:pt idx="102">
                  <c:v>-12782282.800000001</c:v>
                </c:pt>
                <c:pt idx="103">
                  <c:v>2078547</c:v>
                </c:pt>
                <c:pt idx="104">
                  <c:v>1993123.4000000004</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Historic!$CD$2:$CD$106</c:f>
              <c:strCache>
                <c:ptCount val="10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strCache>
            </c:strRef>
          </c:cat>
          <c:val>
            <c:numRef>
              <c:f>Historic!$DD$2:$DD$106</c:f>
              <c:numCache>
                <c:formatCode>#,##0;[Red]#,##0</c:formatCode>
                <c:ptCount val="105"/>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81582660.799999982</c:v>
                </c:pt>
                <c:pt idx="77">
                  <c:v>98369135.999999985</c:v>
                </c:pt>
                <c:pt idx="78">
                  <c:v>103298223.39999999</c:v>
                </c:pt>
                <c:pt idx="79">
                  <c:v>106158569.39999999</c:v>
                </c:pt>
                <c:pt idx="80">
                  <c:v>98021267.799999997</c:v>
                </c:pt>
                <c:pt idx="81">
                  <c:v>91042058.399999991</c:v>
                </c:pt>
                <c:pt idx="82">
                  <c:v>88952596.599999994</c:v>
                </c:pt>
                <c:pt idx="83">
                  <c:v>97214060.199999988</c:v>
                </c:pt>
                <c:pt idx="84">
                  <c:v>105057865.79999998</c:v>
                </c:pt>
                <c:pt idx="85">
                  <c:v>111323089.79999998</c:v>
                </c:pt>
                <c:pt idx="86">
                  <c:v>112558493.99999999</c:v>
                </c:pt>
                <c:pt idx="87">
                  <c:v>104687322.19999999</c:v>
                </c:pt>
                <c:pt idx="88">
                  <c:v>95808188.199999988</c:v>
                </c:pt>
                <c:pt idx="89">
                  <c:v>107657170.99999999</c:v>
                </c:pt>
                <c:pt idx="90">
                  <c:v>129051673.39999998</c:v>
                </c:pt>
                <c:pt idx="91">
                  <c:v>144334662.79999998</c:v>
                </c:pt>
                <c:pt idx="92">
                  <c:v>152534356.19999999</c:v>
                </c:pt>
                <c:pt idx="93">
                  <c:v>159141257.79999998</c:v>
                </c:pt>
                <c:pt idx="94">
                  <c:v>153068877.99999997</c:v>
                </c:pt>
                <c:pt idx="95">
                  <c:v>145397271.59999996</c:v>
                </c:pt>
                <c:pt idx="96">
                  <c:v>143411826.59999996</c:v>
                </c:pt>
                <c:pt idx="97">
                  <c:v>148801645.19999996</c:v>
                </c:pt>
                <c:pt idx="98">
                  <c:v>157836512.39999995</c:v>
                </c:pt>
                <c:pt idx="99">
                  <c:v>157575127.79999995</c:v>
                </c:pt>
                <c:pt idx="100">
                  <c:v>155325553.59999996</c:v>
                </c:pt>
                <c:pt idx="101">
                  <c:v>141695159.79999995</c:v>
                </c:pt>
                <c:pt idx="102">
                  <c:v>128912876.99999996</c:v>
                </c:pt>
                <c:pt idx="103">
                  <c:v>130991423.99999996</c:v>
                </c:pt>
                <c:pt idx="104">
                  <c:v>132984547.39999996</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14"/>
        <c:minorUnit val="7"/>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250000000"/>
          <c:min val="-2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5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1"/>
          <c:order val="0"/>
          <c:tx>
            <c:v>BRAZIL</c:v>
          </c:tx>
          <c:spPr>
            <a:solidFill>
              <a:srgbClr val="C00000">
                <a:alpha val="50000"/>
              </a:srgbClr>
            </a:solidFill>
            <a:ln w="12700">
              <a:solidFill>
                <a:srgbClr val="C00000"/>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Historic!$CG$77:$CG$106</c:f>
              <c:numCache>
                <c:formatCode>#,##0;[Red]#,##0</c:formatCode>
                <c:ptCount val="30"/>
                <c:pt idx="0">
                  <c:v>0</c:v>
                </c:pt>
                <c:pt idx="1">
                  <c:v>0</c:v>
                </c:pt>
                <c:pt idx="2">
                  <c:v>0</c:v>
                </c:pt>
                <c:pt idx="3">
                  <c:v>0</c:v>
                </c:pt>
                <c:pt idx="4">
                  <c:v>-14277.2</c:v>
                </c:pt>
                <c:pt idx="5">
                  <c:v>0</c:v>
                </c:pt>
                <c:pt idx="6">
                  <c:v>-7138.6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69CD-3144-A1EE-EBC4EFE43533}"/>
            </c:ext>
          </c:extLst>
        </c:ser>
        <c:ser>
          <c:idx val="0"/>
          <c:order val="1"/>
          <c:tx>
            <c:v>COSTA RICA</c:v>
          </c:tx>
          <c:spPr>
            <a:solidFill>
              <a:srgbClr val="FF0000">
                <a:alpha val="50000"/>
              </a:srgbClr>
            </a:solidFill>
            <a:ln w="12700">
              <a:solidFill>
                <a:srgbClr val="FF0000"/>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Historic!$CJ$77:$CJ$106</c:f>
              <c:numCache>
                <c:formatCode>#,##0;[Red]#,##0</c:formatCode>
                <c:ptCount val="30"/>
                <c:pt idx="0">
                  <c:v>367095.4</c:v>
                </c:pt>
                <c:pt idx="1">
                  <c:v>-101480.6</c:v>
                </c:pt>
                <c:pt idx="2">
                  <c:v>1544362.6</c:v>
                </c:pt>
                <c:pt idx="3">
                  <c:v>473232.8</c:v>
                </c:pt>
                <c:pt idx="4">
                  <c:v>-674938.8</c:v>
                </c:pt>
                <c:pt idx="5">
                  <c:v>-242043.2</c:v>
                </c:pt>
                <c:pt idx="6">
                  <c:v>-214055.2</c:v>
                </c:pt>
                <c:pt idx="7">
                  <c:v>23485.200000000012</c:v>
                </c:pt>
                <c:pt idx="8">
                  <c:v>272772.8</c:v>
                </c:pt>
                <c:pt idx="9">
                  <c:v>1057361</c:v>
                </c:pt>
                <c:pt idx="10">
                  <c:v>-132928.79999999999</c:v>
                </c:pt>
                <c:pt idx="11">
                  <c:v>80144</c:v>
                </c:pt>
                <c:pt idx="12">
                  <c:v>-575842.6</c:v>
                </c:pt>
                <c:pt idx="13">
                  <c:v>-144964.20000000001</c:v>
                </c:pt>
                <c:pt idx="14">
                  <c:v>-305160.59999999998</c:v>
                </c:pt>
                <c:pt idx="15">
                  <c:v>-28815.800000000003</c:v>
                </c:pt>
                <c:pt idx="16">
                  <c:v>1014534.6</c:v>
                </c:pt>
                <c:pt idx="17">
                  <c:v>206581.6</c:v>
                </c:pt>
                <c:pt idx="18">
                  <c:v>48587.399999999994</c:v>
                </c:pt>
                <c:pt idx="19">
                  <c:v>-539865.80000000005</c:v>
                </c:pt>
                <c:pt idx="20">
                  <c:v>-83879</c:v>
                </c:pt>
                <c:pt idx="21">
                  <c:v>202671.4</c:v>
                </c:pt>
                <c:pt idx="22">
                  <c:v>10558.800000000003</c:v>
                </c:pt>
                <c:pt idx="23">
                  <c:v>627807</c:v>
                </c:pt>
                <c:pt idx="24">
                  <c:v>-125972.6</c:v>
                </c:pt>
                <c:pt idx="25">
                  <c:v>-7573.6000000000058</c:v>
                </c:pt>
                <c:pt idx="26">
                  <c:v>-512595.4</c:v>
                </c:pt>
                <c:pt idx="27">
                  <c:v>-154942</c:v>
                </c:pt>
                <c:pt idx="28">
                  <c:v>128443</c:v>
                </c:pt>
                <c:pt idx="29">
                  <c:v>232728.4</c:v>
                </c:pt>
              </c:numCache>
            </c:numRef>
          </c:val>
          <c:extLst>
            <c:ext xmlns:c16="http://schemas.microsoft.com/office/drawing/2014/chart" uri="{C3380CC4-5D6E-409C-BE32-E72D297353CC}">
              <c16:uniqueId val="{00000000-4CE1-994F-80A2-8544478C6082}"/>
            </c:ext>
          </c:extLst>
        </c:ser>
        <c:ser>
          <c:idx val="7"/>
          <c:order val="2"/>
          <c:tx>
            <c:v>DOM. REP.</c:v>
          </c:tx>
          <c:spPr>
            <a:solidFill>
              <a:srgbClr val="FFC000">
                <a:alpha val="50000"/>
              </a:srgbClr>
            </a:solidFill>
            <a:ln w="12700">
              <a:solidFill>
                <a:srgbClr val="FFC000"/>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Historic!$CL$77:$CL$106</c:f>
              <c:numCache>
                <c:formatCode>#,##0;[Red]#,##0</c:formatCode>
                <c:ptCount val="30"/>
                <c:pt idx="0">
                  <c:v>-1714.6</c:v>
                </c:pt>
                <c:pt idx="1">
                  <c:v>-2784.4</c:v>
                </c:pt>
                <c:pt idx="2">
                  <c:v>12247.4</c:v>
                </c:pt>
                <c:pt idx="3">
                  <c:v>2</c:v>
                </c:pt>
                <c:pt idx="4">
                  <c:v>34525</c:v>
                </c:pt>
                <c:pt idx="5">
                  <c:v>-2593</c:v>
                </c:pt>
                <c:pt idx="6">
                  <c:v>0</c:v>
                </c:pt>
                <c:pt idx="7">
                  <c:v>-5461.2</c:v>
                </c:pt>
                <c:pt idx="8">
                  <c:v>0</c:v>
                </c:pt>
                <c:pt idx="9">
                  <c:v>0</c:v>
                </c:pt>
                <c:pt idx="10">
                  <c:v>48705</c:v>
                </c:pt>
                <c:pt idx="11">
                  <c:v>-6790.4</c:v>
                </c:pt>
                <c:pt idx="12">
                  <c:v>-1598</c:v>
                </c:pt>
                <c:pt idx="13">
                  <c:v>-608</c:v>
                </c:pt>
                <c:pt idx="14">
                  <c:v>-7435</c:v>
                </c:pt>
                <c:pt idx="15">
                  <c:v>-19106.400000000001</c:v>
                </c:pt>
                <c:pt idx="16">
                  <c:v>1313.1999999999998</c:v>
                </c:pt>
                <c:pt idx="17">
                  <c:v>3590.6000000000004</c:v>
                </c:pt>
                <c:pt idx="18">
                  <c:v>-1772</c:v>
                </c:pt>
                <c:pt idx="19">
                  <c:v>-6567.4</c:v>
                </c:pt>
                <c:pt idx="20">
                  <c:v>-2349</c:v>
                </c:pt>
                <c:pt idx="21">
                  <c:v>0</c:v>
                </c:pt>
                <c:pt idx="22">
                  <c:v>35758.199999999997</c:v>
                </c:pt>
                <c:pt idx="23">
                  <c:v>-435.59999999999991</c:v>
                </c:pt>
                <c:pt idx="24">
                  <c:v>-6878</c:v>
                </c:pt>
                <c:pt idx="25">
                  <c:v>-2949</c:v>
                </c:pt>
                <c:pt idx="26">
                  <c:v>-2042</c:v>
                </c:pt>
                <c:pt idx="27">
                  <c:v>-1406.2</c:v>
                </c:pt>
                <c:pt idx="28">
                  <c:v>29539.8</c:v>
                </c:pt>
                <c:pt idx="29">
                  <c:v>0</c:v>
                </c:pt>
              </c:numCache>
            </c:numRef>
          </c:val>
          <c:extLst>
            <c:ext xmlns:c16="http://schemas.microsoft.com/office/drawing/2014/chart" uri="{C3380CC4-5D6E-409C-BE32-E72D297353CC}">
              <c16:uniqueId val="{00000000-584A-8249-B722-1BEC7EC361DD}"/>
            </c:ext>
          </c:extLst>
        </c:ser>
        <c:ser>
          <c:idx val="4"/>
          <c:order val="3"/>
          <c:tx>
            <c:v>FLORIDA</c:v>
          </c:tx>
          <c:spPr>
            <a:solidFill>
              <a:srgbClr val="FFFF00">
                <a:alpha val="50000"/>
              </a:srgbClr>
            </a:solidFill>
            <a:ln w="12700">
              <a:solidFill>
                <a:srgbClr val="FFFF00"/>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Historic!$CM$77:$CM$106</c:f>
              <c:numCache>
                <c:formatCode>#,##0;[Red]#,##0</c:formatCode>
                <c:ptCount val="30"/>
                <c:pt idx="0">
                  <c:v>-16000</c:v>
                </c:pt>
                <c:pt idx="1">
                  <c:v>7200</c:v>
                </c:pt>
                <c:pt idx="2">
                  <c:v>0</c:v>
                </c:pt>
                <c:pt idx="3">
                  <c:v>-24000</c:v>
                </c:pt>
                <c:pt idx="4">
                  <c:v>70750</c:v>
                </c:pt>
                <c:pt idx="5">
                  <c:v>53050</c:v>
                </c:pt>
                <c:pt idx="6">
                  <c:v>184075</c:v>
                </c:pt>
                <c:pt idx="7">
                  <c:v>180600</c:v>
                </c:pt>
                <c:pt idx="8">
                  <c:v>191750</c:v>
                </c:pt>
                <c:pt idx="9">
                  <c:v>-198025</c:v>
                </c:pt>
                <c:pt idx="10">
                  <c:v>323075</c:v>
                </c:pt>
                <c:pt idx="11">
                  <c:v>331425</c:v>
                </c:pt>
                <c:pt idx="12">
                  <c:v>417875</c:v>
                </c:pt>
                <c:pt idx="13">
                  <c:v>643650</c:v>
                </c:pt>
                <c:pt idx="14">
                  <c:v>3960400</c:v>
                </c:pt>
                <c:pt idx="15">
                  <c:v>-369350</c:v>
                </c:pt>
                <c:pt idx="16">
                  <c:v>7108450</c:v>
                </c:pt>
                <c:pt idx="17">
                  <c:v>2259900</c:v>
                </c:pt>
                <c:pt idx="18">
                  <c:v>4141940</c:v>
                </c:pt>
                <c:pt idx="19">
                  <c:v>3375775</c:v>
                </c:pt>
                <c:pt idx="20">
                  <c:v>1343950</c:v>
                </c:pt>
                <c:pt idx="21">
                  <c:v>-557500</c:v>
                </c:pt>
                <c:pt idx="22">
                  <c:v>4055885</c:v>
                </c:pt>
                <c:pt idx="23">
                  <c:v>110270</c:v>
                </c:pt>
                <c:pt idx="24">
                  <c:v>-260725</c:v>
                </c:pt>
                <c:pt idx="25">
                  <c:v>-503580</c:v>
                </c:pt>
                <c:pt idx="26">
                  <c:v>-520750</c:v>
                </c:pt>
                <c:pt idx="27">
                  <c:v>-3064295</c:v>
                </c:pt>
                <c:pt idx="28">
                  <c:v>-1251925</c:v>
                </c:pt>
                <c:pt idx="29">
                  <c:v>-3243150</c:v>
                </c:pt>
              </c:numCache>
            </c:numRef>
          </c:val>
          <c:extLst>
            <c:ext xmlns:c16="http://schemas.microsoft.com/office/drawing/2014/chart" uri="{C3380CC4-5D6E-409C-BE32-E72D297353CC}">
              <c16:uniqueId val="{00000000-F2FB-7B41-88A6-436020068AF7}"/>
            </c:ext>
          </c:extLst>
        </c:ser>
        <c:ser>
          <c:idx val="5"/>
          <c:order val="4"/>
          <c:tx>
            <c:v>GUATEMALA</c:v>
          </c:tx>
          <c:spPr>
            <a:solidFill>
              <a:srgbClr val="92D050">
                <a:alpha val="50000"/>
              </a:srgbClr>
            </a:solidFill>
            <a:ln w="12700">
              <a:solidFill>
                <a:srgbClr val="92D050"/>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Historic!$CO$77:$CO$106</c:f>
              <c:numCache>
                <c:formatCode>#,##0;[Red]#,##0</c:formatCode>
                <c:ptCount val="30"/>
                <c:pt idx="0">
                  <c:v>-756539.60000000009</c:v>
                </c:pt>
                <c:pt idx="1">
                  <c:v>260776</c:v>
                </c:pt>
                <c:pt idx="2">
                  <c:v>4321748.2</c:v>
                </c:pt>
                <c:pt idx="3">
                  <c:v>430494.39999999991</c:v>
                </c:pt>
                <c:pt idx="4">
                  <c:v>3325575.2</c:v>
                </c:pt>
                <c:pt idx="5">
                  <c:v>-2342627.2000000002</c:v>
                </c:pt>
                <c:pt idx="6">
                  <c:v>-1322210.2</c:v>
                </c:pt>
                <c:pt idx="7">
                  <c:v>3313.4000000000233</c:v>
                </c:pt>
                <c:pt idx="8">
                  <c:v>309932</c:v>
                </c:pt>
                <c:pt idx="9">
                  <c:v>-177486.19999999995</c:v>
                </c:pt>
                <c:pt idx="10">
                  <c:v>2550513.4</c:v>
                </c:pt>
                <c:pt idx="11">
                  <c:v>2622448.2000000002</c:v>
                </c:pt>
                <c:pt idx="12">
                  <c:v>-1890741.2</c:v>
                </c:pt>
                <c:pt idx="13">
                  <c:v>-2051548</c:v>
                </c:pt>
                <c:pt idx="14">
                  <c:v>2389605.6</c:v>
                </c:pt>
                <c:pt idx="15">
                  <c:v>539127.6</c:v>
                </c:pt>
                <c:pt idx="16">
                  <c:v>-159554.39999999991</c:v>
                </c:pt>
                <c:pt idx="17">
                  <c:v>3727041.6</c:v>
                </c:pt>
                <c:pt idx="18">
                  <c:v>2992924.2</c:v>
                </c:pt>
                <c:pt idx="19">
                  <c:v>-2050764</c:v>
                </c:pt>
                <c:pt idx="20">
                  <c:v>-2211458.4</c:v>
                </c:pt>
                <c:pt idx="21">
                  <c:v>62138.199999999953</c:v>
                </c:pt>
                <c:pt idx="22">
                  <c:v>-565856.60000000009</c:v>
                </c:pt>
                <c:pt idx="23">
                  <c:v>3487144.8</c:v>
                </c:pt>
                <c:pt idx="24">
                  <c:v>1338117.2</c:v>
                </c:pt>
                <c:pt idx="25">
                  <c:v>3205484.8</c:v>
                </c:pt>
                <c:pt idx="26">
                  <c:v>-3306440.2</c:v>
                </c:pt>
                <c:pt idx="27">
                  <c:v>-926732.2</c:v>
                </c:pt>
                <c:pt idx="28">
                  <c:v>3618230</c:v>
                </c:pt>
                <c:pt idx="29">
                  <c:v>1716970.6</c:v>
                </c:pt>
              </c:numCache>
            </c:numRef>
          </c:val>
          <c:extLst>
            <c:ext xmlns:c16="http://schemas.microsoft.com/office/drawing/2014/chart" uri="{C3380CC4-5D6E-409C-BE32-E72D297353CC}">
              <c16:uniqueId val="{00000000-2375-5342-B41A-714DA650F4BB}"/>
            </c:ext>
          </c:extLst>
        </c:ser>
        <c:ser>
          <c:idx val="3"/>
          <c:order val="5"/>
          <c:tx>
            <c:v>HONDURAS</c:v>
          </c:tx>
          <c:spPr>
            <a:solidFill>
              <a:srgbClr val="00B050">
                <a:alpha val="50000"/>
              </a:srgbClr>
            </a:solidFill>
            <a:ln>
              <a:solidFill>
                <a:srgbClr val="00B050"/>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Historic!$CP$77:$CP$106</c:f>
              <c:numCache>
                <c:formatCode>#,##0;[Red]#,##0</c:formatCode>
                <c:ptCount val="30"/>
                <c:pt idx="0">
                  <c:v>-879340</c:v>
                </c:pt>
                <c:pt idx="1">
                  <c:v>-102141.6</c:v>
                </c:pt>
                <c:pt idx="2">
                  <c:v>1358500</c:v>
                </c:pt>
                <c:pt idx="3">
                  <c:v>6366.5999999999985</c:v>
                </c:pt>
                <c:pt idx="4">
                  <c:v>156746.39999999991</c:v>
                </c:pt>
                <c:pt idx="5">
                  <c:v>-1035408</c:v>
                </c:pt>
                <c:pt idx="6">
                  <c:v>-624888</c:v>
                </c:pt>
                <c:pt idx="7">
                  <c:v>-1535045.6</c:v>
                </c:pt>
                <c:pt idx="8">
                  <c:v>852873.6</c:v>
                </c:pt>
                <c:pt idx="9">
                  <c:v>41558</c:v>
                </c:pt>
                <c:pt idx="10">
                  <c:v>-196681.4</c:v>
                </c:pt>
                <c:pt idx="11">
                  <c:v>-1818040.4</c:v>
                </c:pt>
                <c:pt idx="12">
                  <c:v>-497970</c:v>
                </c:pt>
                <c:pt idx="13">
                  <c:v>-686400</c:v>
                </c:pt>
                <c:pt idx="14">
                  <c:v>-352411</c:v>
                </c:pt>
                <c:pt idx="15">
                  <c:v>1726726</c:v>
                </c:pt>
                <c:pt idx="16">
                  <c:v>-833818.8</c:v>
                </c:pt>
                <c:pt idx="17">
                  <c:v>0</c:v>
                </c:pt>
                <c:pt idx="18">
                  <c:v>2242972.6</c:v>
                </c:pt>
                <c:pt idx="19">
                  <c:v>-731522</c:v>
                </c:pt>
                <c:pt idx="20">
                  <c:v>-750992</c:v>
                </c:pt>
                <c:pt idx="21">
                  <c:v>-368887</c:v>
                </c:pt>
                <c:pt idx="22">
                  <c:v>-1008982.2</c:v>
                </c:pt>
                <c:pt idx="23">
                  <c:v>500500</c:v>
                </c:pt>
                <c:pt idx="24">
                  <c:v>0</c:v>
                </c:pt>
                <c:pt idx="25">
                  <c:v>-1396208</c:v>
                </c:pt>
                <c:pt idx="26">
                  <c:v>-1726670</c:v>
                </c:pt>
                <c:pt idx="27">
                  <c:v>-923296</c:v>
                </c:pt>
                <c:pt idx="28">
                  <c:v>3013358</c:v>
                </c:pt>
                <c:pt idx="29">
                  <c:v>-286528</c:v>
                </c:pt>
              </c:numCache>
            </c:numRef>
          </c:val>
          <c:extLst>
            <c:ext xmlns:c16="http://schemas.microsoft.com/office/drawing/2014/chart" uri="{C3380CC4-5D6E-409C-BE32-E72D297353CC}">
              <c16:uniqueId val="{00000000-D568-014D-BD7F-A337714C23AE}"/>
            </c:ext>
          </c:extLst>
        </c:ser>
        <c:ser>
          <c:idx val="14"/>
          <c:order val="6"/>
          <c:tx>
            <c:strRef>
              <c:f>Historic!$CS$1</c:f>
              <c:strCache>
                <c:ptCount val="1"/>
                <c:pt idx="0">
                  <c:v>MEXICO</c:v>
                </c:pt>
              </c:strCache>
            </c:strRef>
          </c:tx>
          <c:spPr>
            <a:solidFill>
              <a:srgbClr val="00B0F0">
                <a:alpha val="50000"/>
              </a:srgbClr>
            </a:solidFill>
            <a:ln w="12700">
              <a:solidFill>
                <a:srgbClr val="00B0F0"/>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Historic!$CS$77:$CS$106</c:f>
              <c:numCache>
                <c:formatCode>#,##0;[Red]#,##0</c:formatCode>
                <c:ptCount val="30"/>
                <c:pt idx="0">
                  <c:v>3074871</c:v>
                </c:pt>
                <c:pt idx="1">
                  <c:v>8475321.5999999996</c:v>
                </c:pt>
                <c:pt idx="2">
                  <c:v>9549617</c:v>
                </c:pt>
                <c:pt idx="3">
                  <c:v>4068596.8</c:v>
                </c:pt>
                <c:pt idx="4">
                  <c:v>-179488.79999999981</c:v>
                </c:pt>
                <c:pt idx="5">
                  <c:v>-4502206</c:v>
                </c:pt>
                <c:pt idx="6">
                  <c:v>-4879780.8</c:v>
                </c:pt>
                <c:pt idx="7">
                  <c:v>-694412.20000000019</c:v>
                </c:pt>
                <c:pt idx="8">
                  <c:v>6799085.2000000002</c:v>
                </c:pt>
                <c:pt idx="9">
                  <c:v>7120397.7999999998</c:v>
                </c:pt>
                <c:pt idx="10">
                  <c:v>3745008.4</c:v>
                </c:pt>
                <c:pt idx="11">
                  <c:v>-10167.599999999627</c:v>
                </c:pt>
                <c:pt idx="12">
                  <c:v>-5196967</c:v>
                </c:pt>
                <c:pt idx="13">
                  <c:v>-6473618</c:v>
                </c:pt>
                <c:pt idx="14">
                  <c:v>6357043.4000000004</c:v>
                </c:pt>
                <c:pt idx="15">
                  <c:v>19571946.199999999</c:v>
                </c:pt>
                <c:pt idx="16">
                  <c:v>8098010.7999999998</c:v>
                </c:pt>
                <c:pt idx="17">
                  <c:v>2041991.2000000002</c:v>
                </c:pt>
                <c:pt idx="18">
                  <c:v>-2764840.2</c:v>
                </c:pt>
                <c:pt idx="19">
                  <c:v>-5983553</c:v>
                </c:pt>
                <c:pt idx="20">
                  <c:v>-5855276</c:v>
                </c:pt>
                <c:pt idx="21">
                  <c:v>-1256071</c:v>
                </c:pt>
                <c:pt idx="22">
                  <c:v>2911959.8</c:v>
                </c:pt>
                <c:pt idx="23">
                  <c:v>4288197</c:v>
                </c:pt>
                <c:pt idx="24">
                  <c:v>-1168933.5999999996</c:v>
                </c:pt>
                <c:pt idx="25">
                  <c:v>-3704611.8</c:v>
                </c:pt>
                <c:pt idx="26">
                  <c:v>-7515644.7999999998</c:v>
                </c:pt>
                <c:pt idx="27">
                  <c:v>-7575198.2000000002</c:v>
                </c:pt>
                <c:pt idx="28">
                  <c:v>-3205204</c:v>
                </c:pt>
                <c:pt idx="29">
                  <c:v>3625997.4000000004</c:v>
                </c:pt>
              </c:numCache>
            </c:numRef>
          </c:val>
          <c:extLst>
            <c:ext xmlns:c16="http://schemas.microsoft.com/office/drawing/2014/chart" uri="{C3380CC4-5D6E-409C-BE32-E72D297353CC}">
              <c16:uniqueId val="{00000009-CB8B-EF45-9BBF-95BCB498B5EA}"/>
            </c:ext>
          </c:extLst>
        </c:ser>
        <c:ser>
          <c:idx val="2"/>
          <c:order val="7"/>
          <c:tx>
            <c:v>PANAMA</c:v>
          </c:tx>
          <c:spPr>
            <a:solidFill>
              <a:schemeClr val="tx1">
                <a:alpha val="50000"/>
              </a:schemeClr>
            </a:solidFill>
            <a:ln w="12700">
              <a:solidFill>
                <a:schemeClr val="tx1"/>
              </a:solidFill>
            </a:ln>
            <a:effectLst/>
          </c:spPr>
          <c:cat>
            <c:strRef>
              <c:f>Historic!$CD$77:$CD$106</c:f>
              <c:strCache>
                <c:ptCount val="30"/>
                <c:pt idx="0">
                  <c:v>17-Mar</c:v>
                </c:pt>
                <c:pt idx="1">
                  <c:v>18-Mar</c:v>
                </c:pt>
                <c:pt idx="2">
                  <c:v>19-Mar</c:v>
                </c:pt>
                <c:pt idx="3">
                  <c:v>20-Mar</c:v>
                </c:pt>
                <c:pt idx="4">
                  <c:v>21-Mar</c:v>
                </c:pt>
                <c:pt idx="5">
                  <c:v>22-Mar</c:v>
                </c:pt>
                <c:pt idx="6">
                  <c:v>23-Mar</c:v>
                </c:pt>
                <c:pt idx="7">
                  <c:v>24-Mar</c:v>
                </c:pt>
                <c:pt idx="8">
                  <c:v>25-Mar</c:v>
                </c:pt>
                <c:pt idx="9">
                  <c:v>26-Mar</c:v>
                </c:pt>
                <c:pt idx="10">
                  <c:v>27-Mar</c:v>
                </c:pt>
                <c:pt idx="11">
                  <c:v>28-Mar</c:v>
                </c:pt>
                <c:pt idx="12">
                  <c:v>29-Mar</c:v>
                </c:pt>
                <c:pt idx="13">
                  <c:v>30-Mar</c:v>
                </c:pt>
                <c:pt idx="14">
                  <c:v>31-Mar</c:v>
                </c:pt>
                <c:pt idx="15">
                  <c:v>1-Apr</c:v>
                </c:pt>
                <c:pt idx="16">
                  <c:v>2-Apr</c:v>
                </c:pt>
                <c:pt idx="17">
                  <c:v>3-Apr</c:v>
                </c:pt>
                <c:pt idx="18">
                  <c:v>4-Apr</c:v>
                </c:pt>
                <c:pt idx="19">
                  <c:v>5-Apr</c:v>
                </c:pt>
                <c:pt idx="20">
                  <c:v>6-Apr</c:v>
                </c:pt>
                <c:pt idx="21">
                  <c:v>7-Apr</c:v>
                </c:pt>
                <c:pt idx="22">
                  <c:v>8-Apr</c:v>
                </c:pt>
                <c:pt idx="23">
                  <c:v>9-Apr</c:v>
                </c:pt>
                <c:pt idx="24">
                  <c:v>10-Apr</c:v>
                </c:pt>
                <c:pt idx="25">
                  <c:v>11-Apr</c:v>
                </c:pt>
                <c:pt idx="26">
                  <c:v>12-Apr</c:v>
                </c:pt>
                <c:pt idx="27">
                  <c:v>13-Apr</c:v>
                </c:pt>
                <c:pt idx="28">
                  <c:v>14-Apr</c:v>
                </c:pt>
                <c:pt idx="29">
                  <c:v>15-Apr</c:v>
                </c:pt>
              </c:strCache>
            </c:strRef>
          </c:cat>
          <c:val>
            <c:numRef>
              <c:f>Historic!$CY$77:$CY$106</c:f>
              <c:numCache>
                <c:formatCode>#,##0;[Red]#,##0</c:formatCode>
                <c:ptCount val="30"/>
                <c:pt idx="0">
                  <c:v>-74009.600000000006</c:v>
                </c:pt>
                <c:pt idx="1">
                  <c:v>-72200.399999999994</c:v>
                </c:pt>
                <c:pt idx="2">
                  <c:v>0</c:v>
                </c:pt>
                <c:pt idx="3">
                  <c:v>-25605.200000000001</c:v>
                </c:pt>
                <c:pt idx="4">
                  <c:v>141454.20000000001</c:v>
                </c:pt>
                <c:pt idx="5">
                  <c:v>-65474.2</c:v>
                </c:pt>
                <c:pt idx="6">
                  <c:v>-115211.6</c:v>
                </c:pt>
                <c:pt idx="7">
                  <c:v>-61941.4</c:v>
                </c:pt>
                <c:pt idx="8">
                  <c:v>-164950</c:v>
                </c:pt>
                <c:pt idx="9">
                  <c:v>0</c:v>
                </c:pt>
                <c:pt idx="10">
                  <c:v>-72467.600000000006</c:v>
                </c:pt>
                <c:pt idx="11">
                  <c:v>36385.399999999994</c:v>
                </c:pt>
                <c:pt idx="12">
                  <c:v>-125928</c:v>
                </c:pt>
                <c:pt idx="13">
                  <c:v>-165645.79999999999</c:v>
                </c:pt>
                <c:pt idx="14">
                  <c:v>-193059.6</c:v>
                </c:pt>
                <c:pt idx="15">
                  <c:v>-26025.200000000001</c:v>
                </c:pt>
                <c:pt idx="16">
                  <c:v>54054</c:v>
                </c:pt>
                <c:pt idx="17">
                  <c:v>-39411.599999999999</c:v>
                </c:pt>
                <c:pt idx="18">
                  <c:v>-52910.400000000001</c:v>
                </c:pt>
                <c:pt idx="19">
                  <c:v>-135882.6</c:v>
                </c:pt>
                <c:pt idx="20">
                  <c:v>-111602</c:v>
                </c:pt>
                <c:pt idx="21">
                  <c:v>-67796.600000000006</c:v>
                </c:pt>
                <c:pt idx="22">
                  <c:v>-49504.4</c:v>
                </c:pt>
                <c:pt idx="23">
                  <c:v>21384</c:v>
                </c:pt>
                <c:pt idx="24">
                  <c:v>-36992.6</c:v>
                </c:pt>
                <c:pt idx="25">
                  <c:v>159863.4</c:v>
                </c:pt>
                <c:pt idx="26">
                  <c:v>-46251.4</c:v>
                </c:pt>
                <c:pt idx="27">
                  <c:v>-136413.20000000001</c:v>
                </c:pt>
                <c:pt idx="28">
                  <c:v>-253894.8</c:v>
                </c:pt>
                <c:pt idx="29">
                  <c:v>-30360</c:v>
                </c:pt>
              </c:numCache>
            </c:numRef>
          </c:val>
          <c:extLst>
            <c:ext xmlns:c16="http://schemas.microsoft.com/office/drawing/2014/chart" uri="{C3380CC4-5D6E-409C-BE32-E72D297353CC}">
              <c16:uniqueId val="{00000000-92E7-244B-A159-23BA8BE1473E}"/>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20000000"/>
          <c:min val="-20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13348392256767"/>
          <c:y val="6.6179106412837876E-2"/>
          <c:w val="0.78870078419923684"/>
          <c:h val="3.3684305530131999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268575181</c:v>
                </c:pt>
                <c:pt idx="1">
                  <c:v>265459573</c:v>
                </c:pt>
                <c:pt idx="2">
                  <c:v>262011324</c:v>
                </c:pt>
                <c:pt idx="3">
                  <c:v>342057526</c:v>
                </c:pt>
                <c:pt idx="4">
                  <c:v>195692477</c:v>
                </c:pt>
                <c:pt idx="5">
                  <c:v>328340156</c:v>
                </c:pt>
                <c:pt idx="6">
                  <c:v>266759216.20000002</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65841008.355568171</c:v>
                </c:pt>
                <c:pt idx="1">
                  <c:v>113620088.5435953</c:v>
                </c:pt>
                <c:pt idx="2">
                  <c:v>119036406.39458674</c:v>
                </c:pt>
                <c:pt idx="3">
                  <c:v>121947771.63576254</c:v>
                </c:pt>
                <c:pt idx="4">
                  <c:v>111586698.07803571</c:v>
                </c:pt>
                <c:pt idx="5">
                  <c:v>122815837.75062217</c:v>
                </c:pt>
                <c:pt idx="6">
                  <c:v>106406394.60150968</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0.24514926550703198</c:v>
                </c:pt>
                <c:pt idx="1">
                  <c:v>0.42801277520172648</c:v>
                </c:pt>
                <c:pt idx="2">
                  <c:v>0.45431779274771628</c:v>
                </c:pt>
                <c:pt idx="3">
                  <c:v>0.35651246461907271</c:v>
                </c:pt>
                <c:pt idx="4">
                  <c:v>0.57021455187587877</c:v>
                </c:pt>
                <c:pt idx="5">
                  <c:v>0.37405061643030396</c:v>
                </c:pt>
                <c:pt idx="6">
                  <c:v>0.39888554224020722</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6"/>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1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5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5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5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5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5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5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5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181000" y="38989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37973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764.382433680556" createdVersion="6" refreshedVersion="8" minRefreshableVersion="3" recordCount="7833"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m/>
        <s v="OKLAHOMA" u="1"/>
        <s v="ALABAMA" u="1"/>
        <s v="MISSISSIPPI" u="1"/>
        <s v="CALIFORNIA-IMPERIAL VAL"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4-16T00:00:00" count="2140">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4-15T00:00:00"/>
        <d v="2025-04-14T00:00:00"/>
        <d v="2025-04-13T00:00:00"/>
        <d v="2025-04-12T00:00:00"/>
        <d v="2025-04-11T00:00:00"/>
        <d v="2025-04-10T00:00:00"/>
        <d v="2025-04-09T00:00:00"/>
        <d v="2025-04-08T00:00:00"/>
        <d v="2025-04-07T00:00:00"/>
        <d v="2025-04-06T00:00:00"/>
        <d v="2025-04-05T00:00:00"/>
        <d v="2025-04-04T00:00:00"/>
        <d v="2025-04-03T00:00:00"/>
        <d v="2025-04-02T00:00:00"/>
        <d v="2025-04-01T00:00:00"/>
        <d v="2025-03-31T00:00:00"/>
        <d v="2025-03-30T00:00:00"/>
        <d v="2025-03-29T00:00:00"/>
        <d v="2025-03-28T00:00:00"/>
        <d v="2025-03-27T00:00:00"/>
        <d v="2025-03-26T00:00:00"/>
        <d v="2025-03-25T00:00:00"/>
        <d v="2025-03-24T00:00:00"/>
        <d v="2025-03-23T00:00:00"/>
        <d v="2025-03-22T00:00:00"/>
        <d v="2025-03-21T00:00:00"/>
        <d v="2025-03-20T00:00:00"/>
        <d v="2025-03-19T00:00:00"/>
        <d v="2025-03-18T00:00:00"/>
        <d v="2025-03-17T00:00:00"/>
        <d v="2025-03-14T00:00:00"/>
        <d v="2025-03-13T00:00:00"/>
        <d v="2025-03-12T00:00:00"/>
        <d v="2025-03-11T00:00:00"/>
        <d v="2025-03-10T00:00:00"/>
        <d v="2025-03-07T00:00:00"/>
        <d v="2025-03-06T00:00:00"/>
        <d v="2025-03-05T00:00:00"/>
        <d v="2025-03-04T00:00:00"/>
        <d v="2025-03-03T00:00:00"/>
        <d v="2025-02-28T00:00:00"/>
        <d v="2025-02-27T00:00:00"/>
        <d v="2025-02-26T00:00:00"/>
        <d v="2025-02-25T00:00:00"/>
        <d v="2025-02-24T00:00:00"/>
        <d v="2025-02-21T00:00:00"/>
        <d v="2025-02-20T00:00:00"/>
        <d v="2025-02-19T00:00:00"/>
        <d v="2025-02-18T00:00:00"/>
        <d v="2025-02-17T00:00:00"/>
        <d v="2025-02-14T00:00:00"/>
        <d v="2025-02-13T00:00:00"/>
        <d v="2025-02-12T00:00:00"/>
        <d v="2025-02-11T00:00:00"/>
        <d v="2025-02-10T00:00:00"/>
        <d v="2025-02-07T00:00:00"/>
        <d v="2025-02-06T00:00:00"/>
        <d v="2025-02-05T00:00:00"/>
        <d v="2025-02-04T00:00:00"/>
        <d v="2025-02-03T00:00:00"/>
        <d v="2025-02-01T00:00:00"/>
        <d v="2025-01-31T00:00:00"/>
        <d v="2025-01-30T00:00:00"/>
        <d v="2025-01-29T00:00:00"/>
        <d v="2025-01-28T00:00:00"/>
        <d v="2025-01-27T00:00:00"/>
        <d v="2025-01-24T00:00:00"/>
        <d v="2025-01-23T00:00:00"/>
        <d v="2025-01-22T00:00:00"/>
        <d v="2025-01-21T00:00:00"/>
        <d v="2025-01-17T00:00:00"/>
        <d v="2025-01-16T00:00:00"/>
        <d v="2025-01-15T00:00:00"/>
        <d v="2025-01-14T00:00:00"/>
        <d v="2025-01-13T00:00:00"/>
        <d v="2025-01-10T00:00:00"/>
        <d v="2025-01-09T00:00:00"/>
        <d v="2025-01-08T00:00:00"/>
        <d v="2025-01-07T00:00:00"/>
        <d v="2025-01-06T00:00:00"/>
        <d v="2025-01-03T00:00:00"/>
        <d v="2025-01-02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17600000" maxValue="2896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33">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3"/>
    <s v="No"/>
    <s v="N/A"/>
    <s v="RED FLESH SEEDLESS MINIATURE"/>
    <x v="320"/>
    <s v="IMPORTS THROUGH FREEPORT TEXAS"/>
    <n v="143000"/>
    <s v="Boat"/>
    <m/>
    <m/>
    <n v="2024"/>
    <s v="N/A"/>
    <s v="I (import)"/>
    <m/>
  </r>
  <r>
    <s v="Watermelons"/>
    <x v="8"/>
    <s v="No"/>
    <s v="24 inch bins"/>
    <s v="RED FLESH SEEDED TYPE"/>
    <x v="320"/>
    <s v="FLORIDA"/>
    <n v="313600"/>
    <s v="Truck"/>
    <n v="784"/>
    <m/>
    <n v="2025"/>
    <s v="N/A"/>
    <s v="D (domestic)"/>
    <m/>
  </r>
  <r>
    <s v="Watermelons"/>
    <x v="3"/>
    <s v="No"/>
    <s v="N/A"/>
    <s v="SEEDLESS"/>
    <x v="320"/>
    <s v="IMPORTS THROUGH LOS ANGELES-LONG BEACH CALIFORNIA"/>
    <n v="594000"/>
    <s v="Boat"/>
    <m/>
    <m/>
    <n v="2024"/>
    <s v="N/A"/>
    <s v="I (import)"/>
    <m/>
  </r>
  <r>
    <s v="Watermelons"/>
    <x v="8"/>
    <s v="No"/>
    <s v="cartons"/>
    <s v="RED FLESH SEEDLESS MINIATURE"/>
    <x v="320"/>
    <s v="FLORIDA"/>
    <n v="14450"/>
    <s v="Truck"/>
    <n v="170"/>
    <m/>
    <n v="2025"/>
    <s v="N/A"/>
    <s v="D (domestic)"/>
    <m/>
  </r>
  <r>
    <s v="Watermelons"/>
    <x v="7"/>
    <s v="No"/>
    <s v="N/A"/>
    <s v="SEEDLESS"/>
    <x v="320"/>
    <s v="IMPORTS THROUGH LOS ANGELES-LONG BEACH CALIFORNIA"/>
    <n v="219206"/>
    <s v="Boat"/>
    <m/>
    <m/>
    <n v="2024"/>
    <s v="N/A"/>
    <s v="I (import)"/>
    <m/>
  </r>
  <r>
    <s v="Watermelons"/>
    <x v="8"/>
    <s v="No"/>
    <s v="24 inch bins"/>
    <s v="RED FLESH SEEDLESS TYPE"/>
    <x v="320"/>
    <s v="FLORIDA"/>
    <n v="3180800"/>
    <s v="Truck"/>
    <n v="7952"/>
    <m/>
    <n v="2025"/>
    <s v="N/A"/>
    <s v="D (domestic)"/>
    <m/>
  </r>
  <r>
    <s v="Watermelons"/>
    <x v="3"/>
    <s v="No"/>
    <s v="N/A"/>
    <s v="N/A"/>
    <x v="320"/>
    <s v="IMPORTS THROUGH PHILADELPHIA-CAMDEN PENNSYLVANIA-NEW JERSEY"/>
    <n v="73649"/>
    <s v="Boat"/>
    <m/>
    <m/>
    <n v="2024"/>
    <s v="N/A"/>
    <s v="I (import)"/>
    <m/>
  </r>
  <r>
    <s v="Watermelons"/>
    <x v="3"/>
    <s v="No"/>
    <s v="N/A"/>
    <s v="N/A"/>
    <x v="320"/>
    <s v="IMPORTS THROUGH PORT CANAVERAL FLORIDA"/>
    <n v="1004831"/>
    <s v="Boat"/>
    <m/>
    <m/>
    <n v="2024"/>
    <s v="N/A"/>
    <s v="I (import)"/>
    <m/>
  </r>
  <r>
    <s v="Watermelons"/>
    <x v="3"/>
    <s v="No"/>
    <s v="N/A"/>
    <s v="SEEDLESS"/>
    <x v="320"/>
    <s v="IMPORTS THROUGH PORT CANAVERAL FLORIDA"/>
    <n v="237600"/>
    <s v="Boat"/>
    <m/>
    <m/>
    <n v="2024"/>
    <s v="N/A"/>
    <s v="I (import)"/>
    <m/>
  </r>
  <r>
    <s v="Watermelons"/>
    <x v="3"/>
    <s v="No"/>
    <s v="N/A"/>
    <s v="N/A"/>
    <x v="320"/>
    <s v="IMPORTS THROUGH SOUTH FLORIDA/TAMPA"/>
    <n v="42900"/>
    <s v="Boat"/>
    <m/>
    <m/>
    <n v="2024"/>
    <s v="N/A"/>
    <s v="I (import)"/>
    <m/>
  </r>
  <r>
    <s v="Watermelons"/>
    <x v="3"/>
    <s v="No"/>
    <s v="N/A"/>
    <s v="SEEDLESS"/>
    <x v="320"/>
    <s v="IMPORTS THROUGH SOUTH FLORIDA/TAMPA"/>
    <n v="129800"/>
    <s v="Boat"/>
    <m/>
    <m/>
    <n v="2024"/>
    <s v="N/A"/>
    <s v="I (import)"/>
    <m/>
  </r>
  <r>
    <s v="Watermelons"/>
    <x v="7"/>
    <s v="No"/>
    <s v="N/A"/>
    <s v="SEEDLESS"/>
    <x v="320"/>
    <s v="IMPORTS THROUGH SOUTH FLORIDA/TAMPA"/>
    <n v="88975"/>
    <s v="Boat"/>
    <m/>
    <m/>
    <n v="2024"/>
    <s v="N/A"/>
    <s v="I (import)"/>
    <m/>
  </r>
  <r>
    <s v="Watermelons"/>
    <x v="3"/>
    <s v="No"/>
    <s v="N/A"/>
    <s v="SEEDLESS"/>
    <x v="320"/>
    <s v="IMPORTS THROUGH WILMINGTON DELAWARE"/>
    <n v="42900"/>
    <s v="Boat"/>
    <m/>
    <m/>
    <n v="2024"/>
    <s v="N/A"/>
    <s v="I (import)"/>
    <m/>
  </r>
  <r>
    <s v="Watermelons"/>
    <x v="1"/>
    <s v="No"/>
    <s v="N/A"/>
    <s v="N/A"/>
    <x v="320"/>
    <s v="MEXICO CROSSINGS THROUGH NOGALES ARIZONA"/>
    <n v="1350710"/>
    <s v="Truck"/>
    <m/>
    <m/>
    <n v="2024"/>
    <s v="N/A"/>
    <s v="I (import)"/>
    <m/>
  </r>
  <r>
    <s v="Watermelons"/>
    <x v="1"/>
    <s v="No"/>
    <s v="N/A"/>
    <s v="RED FLESH SEEDLESS MINIATURE"/>
    <x v="320"/>
    <s v="MEXICO CROSSINGS THROUGH NOGALES ARIZONA"/>
    <n v="719055"/>
    <s v="Truck"/>
    <m/>
    <m/>
    <n v="2024"/>
    <s v="N/A"/>
    <s v="I (import)"/>
    <m/>
  </r>
  <r>
    <s v="Watermelons"/>
    <x v="1"/>
    <s v="No"/>
    <s v="N/A"/>
    <s v="SEEDLESS"/>
    <x v="320"/>
    <s v="MEXICO CROSSINGS THROUGH NOGALES ARIZONA"/>
    <n v="2134792"/>
    <s v="Truck"/>
    <m/>
    <m/>
    <n v="2024"/>
    <s v="N/A"/>
    <s v="I (import)"/>
    <m/>
  </r>
  <r>
    <s v="Watermelons"/>
    <x v="1"/>
    <s v="No"/>
    <s v="N/A"/>
    <s v="N/A"/>
    <x v="320"/>
    <s v="MEXICO CROSSINGS THROUGH OTAY MESA CALIFORNIA"/>
    <n v="2600"/>
    <s v="Truck"/>
    <m/>
    <m/>
    <n v="2024"/>
    <s v="N/A"/>
    <s v="I (import)"/>
    <m/>
  </r>
  <r>
    <s v="Watermelons"/>
    <x v="1"/>
    <s v="No"/>
    <s v="N/A"/>
    <s v="SEEDLESS"/>
    <x v="320"/>
    <s v="MEXICO CROSSINGS THROUGH OTAY MESA CALIFORNIA"/>
    <n v="12584"/>
    <s v="Truck"/>
    <m/>
    <m/>
    <n v="2024"/>
    <s v="N/A"/>
    <s v="I (import)"/>
    <m/>
  </r>
  <r>
    <s v="Watermelons"/>
    <x v="1"/>
    <s v="No"/>
    <s v="N/A"/>
    <s v="SEEDLESS"/>
    <x v="320"/>
    <s v="MEXICO CROSSINGS THROUGH PHARR TEXAS"/>
    <n v="43560"/>
    <s v="Truck"/>
    <m/>
    <m/>
    <n v="2024"/>
    <s v="N/A"/>
    <s v="I (import)"/>
    <m/>
  </r>
  <r>
    <s v="Watermelons"/>
    <x v="1"/>
    <s v="No"/>
    <s v="N/A"/>
    <s v="N/A"/>
    <x v="320"/>
    <s v="MEXICO CROSSINGS THROUGH PROGRESO TEXAS"/>
    <n v="4968524"/>
    <s v="Truck"/>
    <m/>
    <m/>
    <n v="2024"/>
    <s v="N/A"/>
    <s v="I (import)"/>
    <m/>
  </r>
  <r>
    <s v="Watermelons"/>
    <x v="1"/>
    <s v="No"/>
    <s v="N/A"/>
    <s v="N/A"/>
    <x v="320"/>
    <s v="MEXICO CROSSINGS THROUGH RIO GRANDE CITY TEXAS"/>
    <n v="381854"/>
    <s v="Truck"/>
    <m/>
    <m/>
    <n v="2024"/>
    <s v="N/A"/>
    <s v="I (import)"/>
    <m/>
  </r>
  <r>
    <s v="Watermelons"/>
    <x v="1"/>
    <s v="No"/>
    <s v="N/A"/>
    <s v="SEEDLESS"/>
    <x v="320"/>
    <s v="MEXICO CROSSINGS THROUGH RIO GRANDE CITY TEXAS"/>
    <n v="261360"/>
    <s v="Truck"/>
    <m/>
    <m/>
    <n v="2024"/>
    <s v="N/A"/>
    <s v="I (import)"/>
    <m/>
  </r>
  <r>
    <s v="Watermelons"/>
    <x v="3"/>
    <s v="No"/>
    <s v="N/A"/>
    <s v="SEEDLESS"/>
    <x v="321"/>
    <s v="IMPORTS THROUGH FREEPORT TEXAS"/>
    <n v="230030"/>
    <s v="Boat"/>
    <m/>
    <m/>
    <n v="2024"/>
    <s v="N/A"/>
    <s v="I (import)"/>
    <m/>
  </r>
  <r>
    <s v="Watermelons"/>
    <x v="7"/>
    <s v="No"/>
    <s v="N/A"/>
    <s v="SEEDLESS"/>
    <x v="321"/>
    <s v="IMPORTS THROUGH FREEPORT TEXAS"/>
    <n v="322505"/>
    <s v="Boat"/>
    <m/>
    <m/>
    <n v="2024"/>
    <s v="N/A"/>
    <s v="I (import)"/>
    <m/>
  </r>
  <r>
    <s v="Watermelons"/>
    <x v="1"/>
    <s v="No"/>
    <s v="N/A"/>
    <s v="SEEDLESS"/>
    <x v="321"/>
    <s v="IMPORTS THROUGH PANAMA CITY FLORIDA"/>
    <n v="41899"/>
    <s v="Boat"/>
    <m/>
    <m/>
    <n v="2024"/>
    <s v="N/A"/>
    <s v="I (import)"/>
    <m/>
  </r>
  <r>
    <s v="Watermelons"/>
    <x v="3"/>
    <s v="No"/>
    <s v="N/A"/>
    <s v="N/A"/>
    <x v="321"/>
    <s v="IMPORTS THROUGH PHILADELPHIA-CAMDEN PENNSYLVANIA-NEW JERSEY"/>
    <n v="267265"/>
    <s v="Boat"/>
    <m/>
    <m/>
    <n v="2024"/>
    <s v="N/A"/>
    <s v="I (import)"/>
    <m/>
  </r>
  <r>
    <s v="Watermelons"/>
    <x v="3"/>
    <s v="No"/>
    <s v="N/A"/>
    <s v="SEEDLESS"/>
    <x v="321"/>
    <s v="IMPORTS THROUGH PHILADELPHIA-CAMDEN PENNSYLVANIA-NEW JERSEY"/>
    <n v="132000"/>
    <s v="Boat"/>
    <m/>
    <m/>
    <n v="2024"/>
    <s v="N/A"/>
    <s v="I (import)"/>
    <m/>
  </r>
  <r>
    <s v="Watermelons"/>
    <x v="3"/>
    <s v="No"/>
    <s v="N/A"/>
    <s v="RED FLESH SEEDLESS MINIATURE"/>
    <x v="321"/>
    <s v="IMPORTS THROUGH PORT CANAVERAL FLORIDA"/>
    <n v="1269840"/>
    <s v="Boat"/>
    <m/>
    <m/>
    <n v="2024"/>
    <s v="N/A"/>
    <s v="I (import)"/>
    <m/>
  </r>
  <r>
    <s v="Watermelons"/>
    <x v="3"/>
    <s v="No"/>
    <s v="N/A"/>
    <s v="SEEDLESS"/>
    <x v="321"/>
    <s v="IMPORTS THROUGH PORT CANAVERAL FLORIDA"/>
    <n v="2251106"/>
    <s v="Boat"/>
    <m/>
    <m/>
    <n v="2024"/>
    <s v="N/A"/>
    <s v="I (import)"/>
    <m/>
  </r>
  <r>
    <s v="Watermelons"/>
    <x v="4"/>
    <s v="No"/>
    <s v="N/A"/>
    <s v="RED FLESH SEEDLESS MINIATURE"/>
    <x v="321"/>
    <s v="IMPORTS THROUGH PORT CANAVERAL FLORIDA"/>
    <n v="1109570"/>
    <s v="Boat"/>
    <m/>
    <m/>
    <n v="2024"/>
    <s v="N/A"/>
    <s v="I (import)"/>
    <m/>
  </r>
  <r>
    <s v="Watermelons"/>
    <x v="4"/>
    <s v="No"/>
    <s v="N/A"/>
    <s v="SEEDLESS"/>
    <x v="321"/>
    <s v="IMPORTS THROUGH PORT CANAVERAL FLORIDA"/>
    <n v="1952280"/>
    <s v="Boat"/>
    <m/>
    <m/>
    <n v="2024"/>
    <s v="N/A"/>
    <s v="I (import)"/>
    <m/>
  </r>
  <r>
    <s v="Watermelons"/>
    <x v="0"/>
    <s v="No"/>
    <s v="N/A"/>
    <s v="N/A"/>
    <x v="321"/>
    <s v="IMPORTS THROUGH SAN JUAN PUERTO RICO"/>
    <n v="39868"/>
    <s v="Boat"/>
    <m/>
    <m/>
    <n v="2024"/>
    <s v="N/A"/>
    <s v="I (import)"/>
    <m/>
  </r>
  <r>
    <s v="Watermelons"/>
    <x v="3"/>
    <s v="No"/>
    <s v="N/A"/>
    <s v="SEEDLESS"/>
    <x v="321"/>
    <s v="IMPORTS THROUGH SOUTH FLORIDA/TAMPA"/>
    <n v="79200"/>
    <s v="Boat"/>
    <m/>
    <m/>
    <n v="2024"/>
    <s v="N/A"/>
    <s v="I (import)"/>
    <m/>
  </r>
  <r>
    <s v="Watermelons"/>
    <x v="3"/>
    <s v="No"/>
    <s v="N/A"/>
    <s v="SEEDLESS"/>
    <x v="321"/>
    <s v="IMPORTS THROUGH WILMINGTON DELAWARE"/>
    <n v="42900"/>
    <s v="Boat"/>
    <m/>
    <m/>
    <n v="2024"/>
    <s v="N/A"/>
    <s v="I (import)"/>
    <m/>
  </r>
  <r>
    <s v="Watermelons"/>
    <x v="4"/>
    <s v="No"/>
    <s v="N/A"/>
    <s v="SEEDLESS"/>
    <x v="321"/>
    <s v="IMPORTS THROUGH TAMPA AIRPORT FLORIDA"/>
    <n v="10644"/>
    <s v="Boat"/>
    <m/>
    <m/>
    <n v="2024"/>
    <s v="N/A"/>
    <s v="I (import)"/>
    <m/>
  </r>
  <r>
    <s v="Watermelons"/>
    <x v="1"/>
    <s v="No"/>
    <s v="N/A"/>
    <s v="N/A"/>
    <x v="321"/>
    <s v="MEXICO CROSSINGS THROUGH NOGALES ARIZONA"/>
    <n v="619133"/>
    <s v="Truck"/>
    <m/>
    <m/>
    <n v="2024"/>
    <s v="N/A"/>
    <s v="I (import)"/>
    <m/>
  </r>
  <r>
    <s v="Watermelons"/>
    <x v="1"/>
    <s v="Yes"/>
    <s v="N/A"/>
    <s v="RED FLESH SEEDLESS MINIATURE"/>
    <x v="321"/>
    <s v="MEXICO CROSSINGS THROUGH NOGALES ARIZONA"/>
    <n v="33660"/>
    <s v="Truck"/>
    <m/>
    <m/>
    <n v="2024"/>
    <s v="N/A"/>
    <s v="I (import)"/>
    <m/>
  </r>
  <r>
    <s v="Watermelons"/>
    <x v="1"/>
    <s v="No"/>
    <s v="N/A"/>
    <s v="RED FLESH SEEDLESS MINIATURE"/>
    <x v="321"/>
    <s v="MEXICO CROSSINGS THROUGH NOGALES ARIZONA"/>
    <n v="271539"/>
    <s v="Truck"/>
    <m/>
    <m/>
    <n v="2024"/>
    <s v="N/A"/>
    <s v="I (import)"/>
    <m/>
  </r>
  <r>
    <s v="Watermelons"/>
    <x v="1"/>
    <s v="No"/>
    <s v="N/A"/>
    <s v="SEEDLESS"/>
    <x v="321"/>
    <s v="MEXICO CROSSINGS THROUGH NOGALES ARIZONA"/>
    <n v="1187219"/>
    <s v="Truck"/>
    <m/>
    <m/>
    <n v="2024"/>
    <s v="N/A"/>
    <s v="I (import)"/>
    <m/>
  </r>
  <r>
    <s v="Watermelons"/>
    <x v="1"/>
    <s v="No"/>
    <s v="N/A"/>
    <s v="SEEDLESS"/>
    <x v="321"/>
    <s v="MEXICO CROSSINGS THROUGH OTAY MESA CALIFORNIA"/>
    <n v="107466"/>
    <s v="Truck"/>
    <m/>
    <m/>
    <n v="2024"/>
    <s v="N/A"/>
    <s v="I (import)"/>
    <m/>
  </r>
  <r>
    <s v="Watermelons"/>
    <x v="3"/>
    <s v="No"/>
    <s v="N/A"/>
    <s v="RED FLESH SEEDLESS MINIATURE"/>
    <x v="321"/>
    <s v="MEXICO CROSSINGS THROUGH PHARR TEXAS"/>
    <n v="47135"/>
    <s v="Truck"/>
    <m/>
    <m/>
    <n v="2024"/>
    <s v="N/A"/>
    <s v="I (import)"/>
    <m/>
  </r>
  <r>
    <s v="Watermelons"/>
    <x v="1"/>
    <s v="No"/>
    <s v="N/A"/>
    <s v="N/A"/>
    <x v="321"/>
    <s v="MEXICO CROSSINGS THROUGH PHARR TEXAS"/>
    <n v="186151"/>
    <s v="Truck"/>
    <m/>
    <m/>
    <n v="2024"/>
    <s v="N/A"/>
    <s v="I (import)"/>
    <m/>
  </r>
  <r>
    <s v="Watermelons"/>
    <x v="1"/>
    <s v="No"/>
    <s v="N/A"/>
    <s v="SEEDLESS"/>
    <x v="321"/>
    <s v="MEXICO CROSSINGS THROUGH PHARR TEXAS"/>
    <n v="285120"/>
    <s v="Truck"/>
    <m/>
    <m/>
    <n v="2024"/>
    <s v="N/A"/>
    <s v="I (import)"/>
    <m/>
  </r>
  <r>
    <s v="Watermelons"/>
    <x v="1"/>
    <s v="No"/>
    <s v="N/A"/>
    <s v="N/A"/>
    <x v="321"/>
    <s v="MEXICO CROSSINGS THROUGH PROGRESO TEXAS"/>
    <n v="865113"/>
    <s v="Truck"/>
    <m/>
    <m/>
    <n v="2024"/>
    <s v="N/A"/>
    <s v="I (import)"/>
    <m/>
  </r>
  <r>
    <s v="Watermelons"/>
    <x v="1"/>
    <s v="No"/>
    <s v="N/A"/>
    <s v="SEEDLESS"/>
    <x v="321"/>
    <s v="MEXICO CROSSINGS THROUGH PROGRESO TEXAS"/>
    <n v="151481"/>
    <s v="Truck"/>
    <m/>
    <m/>
    <n v="2024"/>
    <s v="N/A"/>
    <s v="I (import)"/>
    <m/>
  </r>
  <r>
    <s v="Watermelons"/>
    <x v="1"/>
    <s v="No"/>
    <s v="N/A"/>
    <s v="SEEDLESS"/>
    <x v="321"/>
    <s v="MEXICO CROSSINGS THROUGH RIO GRANDE CITY TEXAS"/>
    <n v="128920"/>
    <s v="Truck"/>
    <m/>
    <m/>
    <n v="2024"/>
    <s v="N/A"/>
    <s v="I (import)"/>
    <m/>
  </r>
  <r>
    <s v="Watermelons"/>
    <x v="8"/>
    <s v="No"/>
    <s v="24 inch bins"/>
    <s v="RED FLESH SEEDED TYPE"/>
    <x v="321"/>
    <s v="FLORIDA"/>
    <n v="403200"/>
    <s v="Truck"/>
    <n v="1008"/>
    <m/>
    <n v="2025"/>
    <s v="N/A"/>
    <s v="D (domestic)"/>
    <m/>
  </r>
  <r>
    <s v="Watermelons"/>
    <x v="8"/>
    <s v="No"/>
    <s v="cartons"/>
    <s v="RED FLESH SEEDLESS MINIATURE"/>
    <x v="321"/>
    <s v="FLORIDA"/>
    <n v="21675"/>
    <s v="Truck"/>
    <n v="255"/>
    <m/>
    <n v="2025"/>
    <s v="N/A"/>
    <s v="D (domestic)"/>
    <m/>
  </r>
  <r>
    <s v="Watermelons"/>
    <x v="8"/>
    <s v="No"/>
    <s v="24 inch bins"/>
    <s v="RED FLESH SEEDLESS TYPE"/>
    <x v="321"/>
    <s v="FLORIDA"/>
    <n v="3696000"/>
    <s v="Truck"/>
    <n v="9240"/>
    <m/>
    <n v="2025"/>
    <s v="N/A"/>
    <s v="D (domestic)"/>
    <m/>
  </r>
  <r>
    <s v="Watermelons"/>
    <x v="8"/>
    <s v="No"/>
    <s v="24 inch bins"/>
    <s v="RED FLESH SEEDED TYPE"/>
    <x v="322"/>
    <s v="FLORIDA"/>
    <n v="89600"/>
    <s v="Truck"/>
    <n v="224"/>
    <m/>
    <n v="2025"/>
    <s v="N/A"/>
    <s v="D (domestic)"/>
    <m/>
  </r>
  <r>
    <s v="Watermelons"/>
    <x v="8"/>
    <s v="No"/>
    <s v="24 inch bins"/>
    <s v="RED FLESH SEEDLESS TYPE"/>
    <x v="322"/>
    <s v="FLORIDA"/>
    <n v="89600"/>
    <s v="Truck"/>
    <n v="224"/>
    <m/>
    <n v="2025"/>
    <s v="N/A"/>
    <s v="D (domestic)"/>
    <s v="added for 04/13/2025 on 04/15/2025"/>
  </r>
  <r>
    <s v="Watermelons"/>
    <x v="8"/>
    <s v="No"/>
    <s v="cartons"/>
    <s v="RED FLESH SEEDLESS MINIATURE"/>
    <x v="322"/>
    <s v="FLORIDA"/>
    <n v="7225"/>
    <s v="Truck"/>
    <n v="85"/>
    <m/>
    <n v="2025"/>
    <s v="N/A"/>
    <s v="D (domestic)"/>
    <m/>
  </r>
  <r>
    <s v="Watermelons"/>
    <x v="8"/>
    <s v="No"/>
    <s v="24 inch bins"/>
    <s v="RED FLESH SEEDLESS TYPE"/>
    <x v="322"/>
    <s v="FLORIDA"/>
    <n v="1702400"/>
    <s v="Truck"/>
    <n v="4256"/>
    <m/>
    <n v="2025"/>
    <s v="N/A"/>
    <s v="D (domestic)"/>
    <m/>
  </r>
  <r>
    <s v="Watermelons"/>
    <x v="8"/>
    <s v="No"/>
    <s v="24 inch bins"/>
    <s v="RED FLESH SEEDLESS TYPE"/>
    <x v="323"/>
    <s v="FLORIDA"/>
    <n v="224000"/>
    <s v="Truck"/>
    <n v="560"/>
    <m/>
    <n v="2025"/>
    <s v="N/A"/>
    <s v="D (domestic)"/>
    <s v="added for 04/12/2025 on 04/15/2025"/>
  </r>
  <r>
    <s v="Watermelons"/>
    <x v="8"/>
    <s v="No"/>
    <s v="24 inch bins"/>
    <s v="RED FLESH SEEDED TYPE"/>
    <x v="323"/>
    <s v="FLORIDA"/>
    <n v="313600"/>
    <s v="Truck"/>
    <n v="784"/>
    <m/>
    <n v="2025"/>
    <s v="N/A"/>
    <s v="D (domestic)"/>
    <m/>
  </r>
  <r>
    <s v="Watermelons"/>
    <x v="8"/>
    <s v="No"/>
    <s v="cartons"/>
    <s v="RED FLESH SEEDLESS MINIATURE"/>
    <x v="323"/>
    <s v="FLORIDA"/>
    <n v="14450"/>
    <s v="Truck"/>
    <n v="170"/>
    <m/>
    <n v="2025"/>
    <s v="N/A"/>
    <s v="D (domestic)"/>
    <m/>
  </r>
  <r>
    <s v="Watermelons"/>
    <x v="8"/>
    <s v="No"/>
    <s v="24 inch bins"/>
    <s v="RED FLESH SEEDLESS TYPE"/>
    <x v="323"/>
    <s v="FLORIDA"/>
    <n v="2844800"/>
    <s v="Truck"/>
    <n v="7112"/>
    <m/>
    <n v="2025"/>
    <s v="N/A"/>
    <s v="D (domestic)"/>
    <m/>
  </r>
  <r>
    <s v="Watermelons"/>
    <x v="8"/>
    <s v="No"/>
    <s v="24 inch bins"/>
    <s v="RED FLESH SEEDLESS TYPE"/>
    <x v="324"/>
    <s v="FLORIDA"/>
    <n v="224000"/>
    <s v="Truck"/>
    <n v="560"/>
    <m/>
    <n v="2025"/>
    <s v="N/A"/>
    <s v="D (domestic)"/>
    <s v="added for 04/11/2025 on 04/15/2025"/>
  </r>
  <r>
    <s v="Watermelons"/>
    <x v="1"/>
    <s v="No"/>
    <s v="N/A"/>
    <s v="RED FLESH SEEDLESS MINIATURE"/>
    <x v="324"/>
    <s v="MEXICO CROSSINGS THROUGH NOGALES ARIZONA"/>
    <n v="326236"/>
    <s v="Truck"/>
    <m/>
    <m/>
    <n v="2024"/>
    <s v="N/A"/>
    <s v="I (import)"/>
    <m/>
  </r>
  <r>
    <s v="Watermelons"/>
    <x v="8"/>
    <s v="No"/>
    <s v="24 inch bins"/>
    <s v="RED FLESH SEEDED TYPE"/>
    <x v="324"/>
    <s v="FLORIDA"/>
    <n v="358400"/>
    <s v="Truck"/>
    <n v="896"/>
    <m/>
    <n v="2025"/>
    <s v="N/A"/>
    <s v="D (domestic)"/>
    <m/>
  </r>
  <r>
    <s v="Watermelons"/>
    <x v="1"/>
    <s v="No"/>
    <s v="N/A"/>
    <s v="SEEDLESS"/>
    <x v="324"/>
    <s v="MEXICO CROSSINGS THROUGH NOGALES ARIZONA"/>
    <n v="1207593"/>
    <s v="Truck"/>
    <m/>
    <m/>
    <n v="2024"/>
    <s v="N/A"/>
    <s v="I (import)"/>
    <m/>
  </r>
  <r>
    <s v="Watermelons"/>
    <x v="8"/>
    <s v="No"/>
    <s v="cartons"/>
    <s v="RED FLESH SEEDLESS MINIATURE"/>
    <x v="324"/>
    <s v="FLORIDA"/>
    <n v="28900"/>
    <s v="Truck"/>
    <n v="340"/>
    <m/>
    <n v="2025"/>
    <s v="N/A"/>
    <s v="D (domestic)"/>
    <m/>
  </r>
  <r>
    <s v="Watermelons"/>
    <x v="1"/>
    <s v="No"/>
    <s v="N/A"/>
    <s v="N/A"/>
    <x v="324"/>
    <s v="MEXICO CROSSINGS THROUGH OTAY MESA CALIFORNIA"/>
    <n v="39519"/>
    <s v="Truck"/>
    <m/>
    <m/>
    <n v="2024"/>
    <s v="N/A"/>
    <s v="I (import)"/>
    <m/>
  </r>
  <r>
    <s v="Watermelons"/>
    <x v="8"/>
    <s v="No"/>
    <s v="24 inch bins"/>
    <s v="RED FLESH SEEDLESS TYPE"/>
    <x v="324"/>
    <s v="FLORIDA"/>
    <n v="2912000"/>
    <s v="Truck"/>
    <n v="7280"/>
    <m/>
    <n v="2025"/>
    <s v="N/A"/>
    <s v="D (domestic)"/>
    <m/>
  </r>
  <r>
    <s v="Watermelons"/>
    <x v="1"/>
    <s v="No"/>
    <s v="N/A"/>
    <s v="SEEDLESS"/>
    <x v="324"/>
    <s v="MEXICO CROSSINGS THROUGH OTAY MESA CALIFORNIA"/>
    <n v="31858"/>
    <s v="Truck"/>
    <m/>
    <m/>
    <n v="2024"/>
    <s v="N/A"/>
    <s v="I (import)"/>
    <m/>
  </r>
  <r>
    <s v="Watermelons"/>
    <x v="3"/>
    <s v="No"/>
    <s v="N/A"/>
    <s v="RED FLESH SEEDLESS MINIATURE"/>
    <x v="324"/>
    <s v="MEXICO CROSSINGS THROUGH PHARR TEXAS"/>
    <n v="47135"/>
    <s v="Truck"/>
    <m/>
    <m/>
    <n v="2024"/>
    <s v="N/A"/>
    <s v="I (import)"/>
    <m/>
  </r>
  <r>
    <s v="Watermelons"/>
    <x v="1"/>
    <s v="No"/>
    <s v="N/A"/>
    <s v="N/A"/>
    <x v="324"/>
    <s v="MEXICO CROSSINGS THROUGH PHARR TEXAS"/>
    <n v="48468"/>
    <s v="Truck"/>
    <m/>
    <m/>
    <n v="2024"/>
    <s v="N/A"/>
    <s v="I (import)"/>
    <m/>
  </r>
  <r>
    <s v="Watermelons"/>
    <x v="1"/>
    <s v="No"/>
    <s v="N/A"/>
    <s v="SEEDLESS"/>
    <x v="324"/>
    <s v="MEXICO CROSSINGS THROUGH PHARR TEXAS"/>
    <n v="41017"/>
    <s v="Truck"/>
    <m/>
    <m/>
    <n v="2024"/>
    <s v="N/A"/>
    <s v="I (import)"/>
    <m/>
  </r>
  <r>
    <s v="Watermelons"/>
    <x v="1"/>
    <s v="No"/>
    <s v="N/A"/>
    <s v="N/A"/>
    <x v="324"/>
    <s v="MEXICO CROSSINGS THROUGH PROGRESO TEXAS"/>
    <n v="464222"/>
    <s v="Truck"/>
    <m/>
    <m/>
    <n v="2024"/>
    <s v="N/A"/>
    <s v="I (import)"/>
    <m/>
  </r>
  <r>
    <s v="Watermelons"/>
    <x v="1"/>
    <s v="No"/>
    <s v="N/A"/>
    <s v="SEEDLESS"/>
    <x v="324"/>
    <s v="MEXICO CROSSINGS THROUGH PROGRESO TEXAS"/>
    <n v="79552"/>
    <s v="Truck"/>
    <m/>
    <m/>
    <n v="2024"/>
    <s v="N/A"/>
    <s v="I (import)"/>
    <m/>
  </r>
  <r>
    <s v="Watermelons"/>
    <x v="1"/>
    <s v="No"/>
    <s v="N/A"/>
    <s v="SEEDLESS"/>
    <x v="324"/>
    <s v="IMPORTS THROUGH PANAMA CITY FLORIDA"/>
    <n v="79847"/>
    <s v="Boat"/>
    <m/>
    <m/>
    <n v="2024"/>
    <s v="N/A"/>
    <s v="I (import)"/>
    <m/>
  </r>
  <r>
    <s v="Watermelons"/>
    <x v="3"/>
    <s v="No"/>
    <s v="N/A"/>
    <s v="N/A"/>
    <x v="324"/>
    <s v="IMPORTS THROUGH PORT CANAVERAL FLORIDA"/>
    <n v="24028"/>
    <s v="Boat"/>
    <m/>
    <m/>
    <n v="2024"/>
    <s v="N/A"/>
    <s v="I (import)"/>
    <m/>
  </r>
  <r>
    <s v="Watermelons"/>
    <x v="3"/>
    <s v="No"/>
    <s v="N/A"/>
    <s v="SEEDLESS"/>
    <x v="324"/>
    <s v="IMPORTS THROUGH PORT CANAVERAL FLORIDA"/>
    <n v="245124"/>
    <s v="Boat"/>
    <m/>
    <m/>
    <n v="2024"/>
    <s v="N/A"/>
    <s v="I (import)"/>
    <m/>
  </r>
  <r>
    <s v="Watermelons"/>
    <x v="6"/>
    <s v="No"/>
    <s v="N/A"/>
    <s v="N/A"/>
    <x v="324"/>
    <s v="IMPORTS THROUGH PORT CANAVERAL FLORIDA"/>
    <n v="227858"/>
    <s v="Boat"/>
    <m/>
    <m/>
    <n v="2024"/>
    <s v="N/A"/>
    <s v="I (import)"/>
    <m/>
  </r>
  <r>
    <s v="Watermelons"/>
    <x v="0"/>
    <s v="No"/>
    <s v="N/A"/>
    <s v="N/A"/>
    <x v="324"/>
    <s v="IMPORTS THROUGH SAN JUAN PUERTO RICO"/>
    <n v="5210"/>
    <s v="Boat"/>
    <m/>
    <m/>
    <n v="2024"/>
    <s v="N/A"/>
    <s v="I (import)"/>
    <m/>
  </r>
  <r>
    <s v="Watermelons"/>
    <x v="3"/>
    <s v="No"/>
    <s v="N/A"/>
    <s v="N/A"/>
    <x v="324"/>
    <s v="IMPORTS THROUGH SOUTH FLORIDA/TAMPA"/>
    <n v="734132"/>
    <s v="Boat"/>
    <m/>
    <m/>
    <n v="2024"/>
    <s v="N/A"/>
    <s v="I (import)"/>
    <m/>
  </r>
  <r>
    <s v="Watermelons"/>
    <x v="3"/>
    <s v="No"/>
    <s v="N/A"/>
    <s v="SEEDLESS"/>
    <x v="324"/>
    <s v="IMPORTS THROUGH SOUTH FLORIDA/TAMPA"/>
    <n v="2588300"/>
    <s v="Boat"/>
    <m/>
    <m/>
    <n v="2024"/>
    <s v="N/A"/>
    <s v="I (import)"/>
    <m/>
  </r>
  <r>
    <s v="Watermelons"/>
    <x v="7"/>
    <s v="No"/>
    <s v="N/A"/>
    <s v="SEEDLESS"/>
    <x v="324"/>
    <s v="IMPORTS THROUGH SOUTH FLORIDA/TAMPA"/>
    <n v="87318"/>
    <s v="Boat"/>
    <m/>
    <m/>
    <n v="2024"/>
    <s v="N/A"/>
    <s v="I (import)"/>
    <m/>
  </r>
  <r>
    <s v="Watermelons"/>
    <x v="3"/>
    <s v="No"/>
    <s v="N/A"/>
    <s v="SEEDLESS"/>
    <x v="324"/>
    <s v="IMPORTS THROUGH WILMINGTON DELAWARE"/>
    <n v="479600"/>
    <s v="Boat"/>
    <m/>
    <m/>
    <n v="2024"/>
    <s v="N/A"/>
    <s v="I (import)"/>
    <m/>
  </r>
  <r>
    <s v="Watermelons"/>
    <x v="8"/>
    <s v="No"/>
    <s v="24 inch bins"/>
    <s v="RED FLESH SEEDED TYPE"/>
    <x v="325"/>
    <s v="FLORIDA"/>
    <n v="313600"/>
    <s v="Truck"/>
    <n v="784"/>
    <m/>
    <n v="2025"/>
    <s v="N/A"/>
    <s v="D (domestic)"/>
    <m/>
  </r>
  <r>
    <s v="Watermelons"/>
    <x v="1"/>
    <s v="No"/>
    <s v="N/A"/>
    <s v="N/A"/>
    <x v="325"/>
    <s v="MEXICO CROSSINGS THROUGH NOGALES ARIZONA"/>
    <n v="531406"/>
    <s v="Truck"/>
    <m/>
    <m/>
    <n v="2024"/>
    <s v="N/A"/>
    <s v="I (import)"/>
    <m/>
  </r>
  <r>
    <s v="Watermelons"/>
    <x v="8"/>
    <s v="No"/>
    <s v="cartons"/>
    <s v="RED FLESH SEEDLESS MINIATURE"/>
    <x v="325"/>
    <s v="FLORIDA"/>
    <n v="21675"/>
    <s v="Truck"/>
    <n v="255"/>
    <m/>
    <n v="2025"/>
    <s v="N/A"/>
    <s v="D (domestic)"/>
    <m/>
  </r>
  <r>
    <s v="Watermelons"/>
    <x v="8"/>
    <s v="No"/>
    <s v="24 inch bins"/>
    <s v="RED FLESH SEEDLESS TYPE"/>
    <x v="325"/>
    <s v="FLORIDA"/>
    <n v="89600"/>
    <s v="Truck"/>
    <n v="224"/>
    <m/>
    <n v="2025"/>
    <s v="N/A"/>
    <s v="D (domestic)"/>
    <s v="added for 04/10/2025 on 04/15/2025"/>
  </r>
  <r>
    <s v="Watermelons"/>
    <x v="8"/>
    <s v="No"/>
    <s v="24 inch bins"/>
    <s v="RED FLESH SEEDLESS TYPE"/>
    <x v="325"/>
    <s v="FLORIDA"/>
    <n v="2688000"/>
    <s v="Truck"/>
    <n v="6720"/>
    <m/>
    <n v="2025"/>
    <s v="N/A"/>
    <s v="D (domestic)"/>
    <m/>
  </r>
  <r>
    <s v="Watermelons"/>
    <x v="1"/>
    <s v="Yes"/>
    <s v="N/A"/>
    <s v="RED FLESH SEEDLESS MINIATURE"/>
    <x v="325"/>
    <s v="MEXICO CROSSINGS THROUGH NOGALES ARIZONA"/>
    <n v="72703"/>
    <s v="Truck"/>
    <m/>
    <m/>
    <n v="2024"/>
    <s v="N/A"/>
    <s v="I (import)"/>
    <m/>
  </r>
  <r>
    <s v="Watermelons"/>
    <x v="1"/>
    <s v="No"/>
    <s v="N/A"/>
    <s v="RED FLESH SEEDLESS MINIATURE"/>
    <x v="325"/>
    <s v="MEXICO CROSSINGS THROUGH NOGALES ARIZONA"/>
    <n v="392128"/>
    <s v="Truck"/>
    <m/>
    <m/>
    <n v="2024"/>
    <s v="N/A"/>
    <s v="I (import)"/>
    <m/>
  </r>
  <r>
    <s v="Watermelons"/>
    <x v="1"/>
    <s v="No"/>
    <s v="N/A"/>
    <s v="SEEDLESS"/>
    <x v="325"/>
    <s v="MEXICO CROSSINGS THROUGH NOGALES ARIZONA"/>
    <n v="749448"/>
    <s v="Truck"/>
    <m/>
    <m/>
    <n v="2024"/>
    <s v="N/A"/>
    <s v="I (import)"/>
    <m/>
  </r>
  <r>
    <s v="Watermelons"/>
    <x v="1"/>
    <s v="No"/>
    <s v="N/A"/>
    <s v="N/A"/>
    <x v="325"/>
    <s v="MEXICO CROSSINGS THROUGH OTAY MESA CALIFORNIA"/>
    <n v="14344"/>
    <s v="Truck"/>
    <m/>
    <m/>
    <n v="2024"/>
    <s v="N/A"/>
    <s v="I (import)"/>
    <m/>
  </r>
  <r>
    <s v="Watermelons"/>
    <x v="1"/>
    <s v="No"/>
    <s v="N/A"/>
    <s v="SEEDLESS"/>
    <x v="325"/>
    <s v="MEXICO CROSSINGS THROUGH OTAY MESA CALIFORNIA"/>
    <n v="159390"/>
    <s v="Truck"/>
    <m/>
    <m/>
    <n v="2024"/>
    <s v="N/A"/>
    <s v="I (import)"/>
    <m/>
  </r>
  <r>
    <s v="Watermelons"/>
    <x v="1"/>
    <s v="No"/>
    <s v="N/A"/>
    <s v="N/A"/>
    <x v="325"/>
    <s v="MEXICO CROSSINGS THROUGH EL PASO TEXAS"/>
    <n v="14080"/>
    <s v="Truck"/>
    <m/>
    <m/>
    <n v="2024"/>
    <s v="N/A"/>
    <s v="I (import)"/>
    <m/>
  </r>
  <r>
    <s v="Watermelons"/>
    <x v="1"/>
    <s v="No"/>
    <s v="N/A"/>
    <s v="N/A"/>
    <x v="325"/>
    <s v="MEXICO CROSSINGS THROUGH PHARR TEXAS"/>
    <n v="124850"/>
    <s v="Truck"/>
    <m/>
    <m/>
    <n v="2024"/>
    <s v="N/A"/>
    <s v="I (import)"/>
    <m/>
  </r>
  <r>
    <s v="Watermelons"/>
    <x v="1"/>
    <s v="No"/>
    <s v="N/A"/>
    <s v="N/A"/>
    <x v="325"/>
    <s v="MEXICO CROSSINGS THROUGH PROGRESO TEXAS"/>
    <n v="2144696"/>
    <s v="Truck"/>
    <m/>
    <m/>
    <n v="2024"/>
    <s v="N/A"/>
    <s v="I (import)"/>
    <m/>
  </r>
  <r>
    <s v="Watermelons"/>
    <x v="1"/>
    <s v="No"/>
    <s v="N/A"/>
    <s v="SEEDLESS"/>
    <x v="325"/>
    <s v="MEXICO CROSSINGS THROUGH PROGRESO TEXAS"/>
    <n v="62040"/>
    <s v="Truck"/>
    <m/>
    <m/>
    <n v="2024"/>
    <s v="N/A"/>
    <s v="I (import)"/>
    <m/>
  </r>
  <r>
    <s v="Watermelons"/>
    <x v="3"/>
    <s v="No"/>
    <s v="N/A"/>
    <s v="RED FLESH SEEDLESS MINIATURE"/>
    <x v="325"/>
    <s v="IMPORTS THROUGH LOS ANGELES-LONG BEACH CALIFORNIA"/>
    <n v="107250"/>
    <s v="Boat"/>
    <m/>
    <m/>
    <n v="2024"/>
    <s v="N/A"/>
    <s v="I (import)"/>
    <m/>
  </r>
  <r>
    <s v="Watermelons"/>
    <x v="7"/>
    <s v="No"/>
    <s v="N/A"/>
    <s v="SEEDLESS"/>
    <x v="325"/>
    <s v="IMPORTS THROUGH LOS ANGELES-LONG BEACH CALIFORNIA"/>
    <n v="68310"/>
    <s v="Boat"/>
    <m/>
    <m/>
    <n v="2024"/>
    <s v="N/A"/>
    <s v="I (import)"/>
    <m/>
  </r>
  <r>
    <s v="Watermelons"/>
    <x v="1"/>
    <s v="No"/>
    <s v="N/A"/>
    <s v="SEEDLESS"/>
    <x v="325"/>
    <s v="IMPORTS THROUGH PANAMA CITY FLORIDA"/>
    <n v="80278"/>
    <s v="Boat"/>
    <m/>
    <m/>
    <n v="2024"/>
    <s v="N/A"/>
    <s v="I (import)"/>
    <m/>
  </r>
  <r>
    <s v="Watermelons"/>
    <x v="3"/>
    <s v="No"/>
    <s v="N/A"/>
    <s v="SEEDLESS"/>
    <x v="325"/>
    <s v="IMPORTS THROUGH PHILADELPHIA-CAMDEN PENNSYLVANIA-NEW JERSEY"/>
    <n v="39600"/>
    <s v="Boat"/>
    <m/>
    <m/>
    <n v="2024"/>
    <s v="N/A"/>
    <s v="I (import)"/>
    <m/>
  </r>
  <r>
    <s v="Watermelons"/>
    <x v="3"/>
    <s v="No"/>
    <s v="N/A"/>
    <s v="SEEDLESS"/>
    <x v="325"/>
    <s v="IMPORTS THROUGH PORT CANAVERAL FLORIDA"/>
    <n v="977988"/>
    <s v="Boat"/>
    <m/>
    <m/>
    <n v="2024"/>
    <s v="N/A"/>
    <s v="I (import)"/>
    <m/>
  </r>
  <r>
    <s v="Watermelons"/>
    <x v="3"/>
    <s v="No"/>
    <s v="N/A"/>
    <s v="N/A"/>
    <x v="325"/>
    <s v="IMPORTS THROUGH SOUTH FLORIDA/TAMPA"/>
    <n v="373122"/>
    <s v="Boat"/>
    <m/>
    <m/>
    <n v="2024"/>
    <s v="N/A"/>
    <s v="I (import)"/>
    <m/>
  </r>
  <r>
    <s v="Watermelons"/>
    <x v="3"/>
    <s v="No"/>
    <s v="N/A"/>
    <s v="SEEDLESS"/>
    <x v="325"/>
    <s v="IMPORTS THROUGH SOUTH FLORIDA/TAMPA"/>
    <n v="254540"/>
    <s v="Boat"/>
    <m/>
    <m/>
    <n v="2024"/>
    <s v="N/A"/>
    <s v="I (import)"/>
    <m/>
  </r>
  <r>
    <s v="Watermelons"/>
    <x v="1"/>
    <s v="No"/>
    <s v="N/A"/>
    <s v="SEEDLESS"/>
    <x v="325"/>
    <s v="IMPORTS THROUGH SOUTH FLORIDA/TAMPA"/>
    <n v="42658"/>
    <s v="Boat"/>
    <m/>
    <m/>
    <n v="2024"/>
    <s v="N/A"/>
    <s v="I (import)"/>
    <m/>
  </r>
  <r>
    <s v="Watermelons"/>
    <x v="3"/>
    <s v="No"/>
    <s v="N/A"/>
    <s v="RED FLESH SEEDLESS MINIATURE"/>
    <x v="326"/>
    <s v="IMPORTS THROUGH GULFPORT MISSISSIPPI"/>
    <n v="143000"/>
    <s v="Boat"/>
    <m/>
    <m/>
    <n v="2024"/>
    <s v="N/A"/>
    <s v="I (import)"/>
    <m/>
  </r>
  <r>
    <s v="Watermelons"/>
    <x v="8"/>
    <s v="No"/>
    <s v="cartons"/>
    <s v="RED FLESH SEEDLESS MINIATURE"/>
    <x v="326"/>
    <s v="FLORIDA"/>
    <n v="7225"/>
    <s v="Truck"/>
    <n v="85"/>
    <m/>
    <n v="2025"/>
    <s v="N/A"/>
    <s v="D (domestic)"/>
    <s v="added for 04/09/2025 on 04/11/2025"/>
  </r>
  <r>
    <s v="Watermelons"/>
    <x v="3"/>
    <s v="No"/>
    <s v="N/A"/>
    <s v="RED FLESH SEEDLESS MINIATURE"/>
    <x v="326"/>
    <s v="IMPORTS THROUGH LOS ANGELES-LONG BEACH CALIFORNIA"/>
    <n v="250250"/>
    <s v="Boat"/>
    <m/>
    <m/>
    <n v="2024"/>
    <s v="N/A"/>
    <s v="I (import)"/>
    <m/>
  </r>
  <r>
    <s v="Watermelons"/>
    <x v="8"/>
    <s v="No"/>
    <s v="24 inch bins"/>
    <s v="RED FLESH SEEDED TYPE"/>
    <x v="326"/>
    <s v="FLORIDA"/>
    <n v="67200"/>
    <s v="Truck"/>
    <n v="168"/>
    <m/>
    <n v="2025"/>
    <s v="N/A"/>
    <s v="D (domestic)"/>
    <s v="added for 04/09/2025 on 04/11/2025"/>
  </r>
  <r>
    <s v="Watermelons"/>
    <x v="3"/>
    <s v="No"/>
    <s v="N/A"/>
    <s v="SEEDLESS"/>
    <x v="326"/>
    <s v="IMPORTS THROUGH LOS ANGELES-LONG BEACH CALIFORNIA"/>
    <n v="44000"/>
    <s v="Boat"/>
    <m/>
    <m/>
    <n v="2024"/>
    <s v="N/A"/>
    <s v="I (import)"/>
    <m/>
  </r>
  <r>
    <s v="Watermelons"/>
    <x v="8"/>
    <s v="No"/>
    <s v="24 inch bins"/>
    <s v="RED FLESH SEEDLESS TYPE"/>
    <x v="326"/>
    <s v="FLORIDA"/>
    <n v="2530000"/>
    <s v="Truck"/>
    <n v="6325"/>
    <m/>
    <n v="2025"/>
    <s v="N/A"/>
    <s v="D (domestic)"/>
    <s v="added for 04/09/2025 on 04/11/2025"/>
  </r>
  <r>
    <s v="Watermelons"/>
    <x v="1"/>
    <s v="No"/>
    <s v="N/A"/>
    <s v="SEEDLESS"/>
    <x v="326"/>
    <s v="IMPORTS THROUGH PANAMA CITY FLORIDA"/>
    <n v="39917"/>
    <s v="Boat"/>
    <m/>
    <m/>
    <n v="2024"/>
    <s v="N/A"/>
    <s v="I (import)"/>
    <m/>
  </r>
  <r>
    <s v="Watermelons"/>
    <x v="3"/>
    <s v="No"/>
    <s v="N/A"/>
    <s v="N/A"/>
    <x v="326"/>
    <s v="IMPORTS THROUGH PHILADELPHIA-CAMDEN PENNSYLVANIA-NEW JERSEY"/>
    <n v="347305"/>
    <s v="Boat"/>
    <m/>
    <m/>
    <n v="2024"/>
    <s v="N/A"/>
    <s v="I (import)"/>
    <m/>
  </r>
  <r>
    <s v="Watermelons"/>
    <x v="3"/>
    <s v="No"/>
    <s v="N/A"/>
    <s v="RED FLESH SEEDLESS MINIATURE"/>
    <x v="326"/>
    <s v="IMPORTS THROUGH PHILADELPHIA-CAMDEN PENNSYLVANIA-NEW JERSEY"/>
    <n v="893750"/>
    <s v="Boat"/>
    <m/>
    <m/>
    <n v="2024"/>
    <s v="N/A"/>
    <s v="I (import)"/>
    <m/>
  </r>
  <r>
    <s v="Watermelons"/>
    <x v="3"/>
    <s v="No"/>
    <s v="N/A"/>
    <s v="SEEDLESS"/>
    <x v="326"/>
    <s v="IMPORTS THROUGH PHILADELPHIA-CAMDEN PENNSYLVANIA-NEW JERSEY"/>
    <n v="501578"/>
    <s v="Boat"/>
    <m/>
    <m/>
    <n v="2024"/>
    <s v="N/A"/>
    <s v="I (import)"/>
    <m/>
  </r>
  <r>
    <s v="Watermelons"/>
    <x v="4"/>
    <s v="No"/>
    <s v="N/A"/>
    <s v="RED FLESH SEEDLESS MINIATURE"/>
    <x v="326"/>
    <s v="IMPORTS THROUGH PHILADELPHIA-CAMDEN PENNSYLVANIA-NEW JERSEY"/>
    <n v="286000"/>
    <s v="Boat"/>
    <m/>
    <m/>
    <n v="2024"/>
    <s v="N/A"/>
    <s v="I (import)"/>
    <m/>
  </r>
  <r>
    <s v="Watermelons"/>
    <x v="4"/>
    <s v="No"/>
    <s v="N/A"/>
    <s v="SEEDLESS"/>
    <x v="326"/>
    <s v="IMPORTS THROUGH PHILADELPHIA-CAMDEN PENNSYLVANIA-NEW JERSEY"/>
    <n v="357500"/>
    <s v="Boat"/>
    <m/>
    <m/>
    <n v="2024"/>
    <s v="N/A"/>
    <s v="I (import)"/>
    <m/>
  </r>
  <r>
    <s v="Watermelons"/>
    <x v="7"/>
    <s v="No"/>
    <s v="N/A"/>
    <s v="N/A"/>
    <x v="326"/>
    <s v="IMPORTS THROUGH PHILADELPHIA-CAMDEN PENNSYLVANIA-NEW JERSEY"/>
    <n v="681243"/>
    <s v="Boat"/>
    <m/>
    <m/>
    <n v="2024"/>
    <s v="N/A"/>
    <s v="I (import)"/>
    <m/>
  </r>
  <r>
    <s v="Watermelons"/>
    <x v="3"/>
    <s v="No"/>
    <s v="N/A"/>
    <s v="N/A"/>
    <x v="326"/>
    <s v="IMPORTS THROUGH PORT CANAVERAL FLORIDA"/>
    <n v="71023"/>
    <s v="Boat"/>
    <m/>
    <m/>
    <n v="2024"/>
    <s v="N/A"/>
    <s v="I (import)"/>
    <m/>
  </r>
  <r>
    <s v="Watermelons"/>
    <x v="3"/>
    <s v="No"/>
    <s v="N/A"/>
    <s v="SEEDLESS"/>
    <x v="326"/>
    <s v="IMPORTS THROUGH PORT CANAVERAL FLORIDA"/>
    <n v="554400"/>
    <s v="Boat"/>
    <m/>
    <m/>
    <n v="2024"/>
    <s v="N/A"/>
    <s v="I (import)"/>
    <m/>
  </r>
  <r>
    <s v="Watermelons"/>
    <x v="6"/>
    <s v="No"/>
    <s v="N/A"/>
    <s v="N/A"/>
    <x v="326"/>
    <s v="IMPORTS THROUGH PORT CANAVERAL FLORIDA"/>
    <n v="21384"/>
    <s v="Boat"/>
    <m/>
    <m/>
    <n v="2024"/>
    <s v="N/A"/>
    <s v="I (import)"/>
    <m/>
  </r>
  <r>
    <s v="Watermelons"/>
    <x v="0"/>
    <s v="No"/>
    <s v="N/A"/>
    <s v="N/A"/>
    <x v="326"/>
    <s v="IMPORTS THROUGH SAN JUAN PUERTO RICO"/>
    <n v="2611"/>
    <s v="Boat"/>
    <m/>
    <m/>
    <n v="2024"/>
    <s v="N/A"/>
    <s v="I (import)"/>
    <m/>
  </r>
  <r>
    <s v="Watermelons"/>
    <x v="3"/>
    <s v="No"/>
    <s v="N/A"/>
    <s v="N/A"/>
    <x v="326"/>
    <s v="IMPORTS THROUGH SOUTH FLORIDA/TAMPA"/>
    <n v="412700"/>
    <s v="Boat"/>
    <m/>
    <m/>
    <n v="2024"/>
    <s v="N/A"/>
    <s v="I (import)"/>
    <m/>
  </r>
  <r>
    <s v="Watermelons"/>
    <x v="3"/>
    <s v="No"/>
    <s v="N/A"/>
    <s v="SEEDLESS"/>
    <x v="326"/>
    <s v="IMPORTS THROUGH SOUTH FLORIDA/TAMPA"/>
    <n v="1382975"/>
    <s v="Boat"/>
    <m/>
    <m/>
    <n v="2024"/>
    <s v="N/A"/>
    <s v="I (import)"/>
    <m/>
  </r>
  <r>
    <s v="Watermelons"/>
    <x v="3"/>
    <s v="No"/>
    <s v="N/A"/>
    <s v="SEEDLESS"/>
    <x v="326"/>
    <s v="IMPORTS THROUGH WILMINGTON NORTH CAROLINA"/>
    <n v="79200"/>
    <s v="Boat"/>
    <m/>
    <m/>
    <n v="2024"/>
    <s v="N/A"/>
    <s v="I (import)"/>
    <m/>
  </r>
  <r>
    <s v="Watermelons"/>
    <x v="1"/>
    <s v="No"/>
    <s v="N/A"/>
    <s v="N/A"/>
    <x v="326"/>
    <s v="MEXICO CROSSINGS THROUGH NOGALES ARIZONA"/>
    <n v="1423875"/>
    <s v="Truck"/>
    <m/>
    <m/>
    <n v="2024"/>
    <s v="N/A"/>
    <s v="I (import)"/>
    <m/>
  </r>
  <r>
    <s v="Watermelons"/>
    <x v="1"/>
    <s v="No"/>
    <s v="N/A"/>
    <s v="RED FLESH SEEDLESS MINIATURE"/>
    <x v="326"/>
    <s v="MEXICO CROSSINGS THROUGH NOGALES ARIZONA"/>
    <n v="695778"/>
    <s v="Truck"/>
    <m/>
    <m/>
    <n v="2024"/>
    <s v="N/A"/>
    <s v="I (import)"/>
    <m/>
  </r>
  <r>
    <s v="Watermelons"/>
    <x v="1"/>
    <s v="No"/>
    <s v="N/A"/>
    <s v="SEEDLESS"/>
    <x v="326"/>
    <s v="MEXICO CROSSINGS THROUGH NOGALES ARIZONA"/>
    <n v="1587971"/>
    <s v="Truck"/>
    <m/>
    <m/>
    <n v="2024"/>
    <s v="N/A"/>
    <s v="I (import)"/>
    <m/>
  </r>
  <r>
    <s v="Watermelons"/>
    <x v="1"/>
    <s v="No"/>
    <s v="N/A"/>
    <s v="N/A"/>
    <x v="326"/>
    <s v="MEXICO CROSSINGS THROUGH OTAY MESA CALIFORNIA"/>
    <n v="341044"/>
    <s v="Truck"/>
    <m/>
    <m/>
    <n v="2024"/>
    <s v="N/A"/>
    <s v="I (import)"/>
    <m/>
  </r>
  <r>
    <s v="Watermelons"/>
    <x v="1"/>
    <s v="No"/>
    <s v="N/A"/>
    <s v="SEEDLESS"/>
    <x v="326"/>
    <s v="MEXICO CROSSINGS THROUGH OTAY MESA CALIFORNIA"/>
    <n v="162978"/>
    <s v="Truck"/>
    <m/>
    <m/>
    <n v="2024"/>
    <s v="N/A"/>
    <s v="I (import)"/>
    <m/>
  </r>
  <r>
    <s v="Watermelons"/>
    <x v="1"/>
    <s v="No"/>
    <s v="N/A"/>
    <s v="N/A"/>
    <x v="326"/>
    <s v="MEXICO CROSSINGS THROUGH EL PASO TEXAS"/>
    <n v="33880"/>
    <s v="Truck"/>
    <m/>
    <m/>
    <n v="2024"/>
    <s v="N/A"/>
    <s v="I (import)"/>
    <m/>
  </r>
  <r>
    <s v="Watermelons"/>
    <x v="1"/>
    <s v="No"/>
    <s v="N/A"/>
    <s v="N/A"/>
    <x v="326"/>
    <s v="MEXICO CROSSINGS THROUGH PHARR TEXAS"/>
    <n v="298903"/>
    <s v="Truck"/>
    <m/>
    <m/>
    <n v="2024"/>
    <s v="N/A"/>
    <s v="I (import)"/>
    <m/>
  </r>
  <r>
    <s v="Watermelons"/>
    <x v="1"/>
    <s v="No"/>
    <s v="N/A"/>
    <s v="SEEDLESS"/>
    <x v="326"/>
    <s v="MEXICO CROSSINGS THROUGH PHARR TEXAS"/>
    <n v="435600"/>
    <s v="Truck"/>
    <m/>
    <m/>
    <n v="2024"/>
    <s v="N/A"/>
    <s v="I (import)"/>
    <m/>
  </r>
  <r>
    <s v="Watermelons"/>
    <x v="1"/>
    <s v="No"/>
    <s v="N/A"/>
    <s v="N/A"/>
    <x v="326"/>
    <s v="MEXICO CROSSINGS THROUGH PROGRESO TEXAS"/>
    <n v="1360773"/>
    <s v="Truck"/>
    <m/>
    <m/>
    <n v="2024"/>
    <s v="N/A"/>
    <s v="I (import)"/>
    <m/>
  </r>
  <r>
    <s v="Watermelons"/>
    <x v="1"/>
    <s v="No"/>
    <s v="N/A"/>
    <s v="SEEDLESS"/>
    <x v="326"/>
    <s v="MEXICO CROSSINGS THROUGH PROGRESO TEXAS"/>
    <n v="2217710"/>
    <s v="Truck"/>
    <m/>
    <m/>
    <n v="2024"/>
    <s v="N/A"/>
    <s v="I (import)"/>
    <m/>
  </r>
  <r>
    <s v="Watermelons"/>
    <x v="1"/>
    <s v="No"/>
    <s v="N/A"/>
    <s v="SEEDLESS"/>
    <x v="326"/>
    <s v="MEXICO CROSSINGS THROUGH RIO GRANDE CITY TEXAS"/>
    <n v="810106"/>
    <s v="Truck"/>
    <m/>
    <m/>
    <n v="2024"/>
    <s v="N/A"/>
    <s v="I (import)"/>
    <m/>
  </r>
  <r>
    <s v="Watermelons"/>
    <x v="8"/>
    <s v="No"/>
    <s v="24 inch bins"/>
    <s v="RED FLESH SEEDED TYPE"/>
    <x v="326"/>
    <s v="FLORIDA"/>
    <n v="5600"/>
    <s v="Truck"/>
    <n v="14"/>
    <m/>
    <n v="2025"/>
    <s v="N/A"/>
    <s v="D (domestic)"/>
    <m/>
  </r>
  <r>
    <s v="Watermelons"/>
    <x v="8"/>
    <s v="No"/>
    <s v="cartons"/>
    <s v="RED FLESH SEEDLESS MINIATURE"/>
    <x v="326"/>
    <s v="FLORIDA"/>
    <n v="1445"/>
    <s v="Truck"/>
    <n v="17"/>
    <m/>
    <n v="2025"/>
    <s v="N/A"/>
    <s v="D (domestic)"/>
    <m/>
  </r>
  <r>
    <s v="Watermelons"/>
    <x v="8"/>
    <s v="No"/>
    <s v="24 inch bins"/>
    <s v="RED FLESH SEEDLESS TYPE"/>
    <x v="326"/>
    <s v="FLORIDA"/>
    <n v="46000"/>
    <s v="Truck"/>
    <n v="115"/>
    <m/>
    <n v="2025"/>
    <s v="N/A"/>
    <s v="D (domestic)"/>
    <m/>
  </r>
  <r>
    <s v="Watermelons"/>
    <x v="0"/>
    <s v="No"/>
    <s v="N/A"/>
    <s v="N/A"/>
    <x v="327"/>
    <s v="IMPORTS THROUGH SAN JUAN PUERTO RICO"/>
    <n v="37479"/>
    <s v="Boat"/>
    <m/>
    <m/>
    <n v="2024"/>
    <s v="N/A"/>
    <s v="I (import)"/>
    <m/>
  </r>
  <r>
    <s v="Watermelons"/>
    <x v="8"/>
    <s v="No"/>
    <s v="24 inch bins"/>
    <s v="RED FLESH SEEDLESS TYPE"/>
    <x v="327"/>
    <s v="FLORIDA"/>
    <n v="4838000"/>
    <s v="Truck"/>
    <n v="12095"/>
    <m/>
    <n v="2025"/>
    <s v="N/A"/>
    <s v="D (domestic)"/>
    <s v="added for 04/08/2025 on 04/11/2025"/>
  </r>
  <r>
    <s v="Watermelons"/>
    <x v="4"/>
    <s v="No"/>
    <s v="N/A"/>
    <s v="N/A"/>
    <x v="327"/>
    <s v="IMPORTS THROUGH SOUTH FLORIDA/TAMPA"/>
    <n v="51343"/>
    <s v="Boat"/>
    <m/>
    <m/>
    <n v="2024"/>
    <s v="N/A"/>
    <s v="I (import)"/>
    <m/>
  </r>
  <r>
    <s v="Watermelons"/>
    <x v="8"/>
    <s v="No"/>
    <s v="24 inch bins"/>
    <s v="RED FLESH SEEDED TYPE"/>
    <x v="327"/>
    <s v="FLORIDA"/>
    <n v="6000"/>
    <s v="Truck"/>
    <n v="15"/>
    <m/>
    <n v="2025"/>
    <s v="N/A"/>
    <s v="D (domestic)"/>
    <s v="added for 04/08/2025 on 04/10/2025"/>
  </r>
  <r>
    <s v="Watermelons"/>
    <x v="4"/>
    <s v="No"/>
    <s v="N/A"/>
    <s v="SEEDLESS"/>
    <x v="327"/>
    <s v="IMPORTS THROUGH TAMPA AIRPORT FLORIDA"/>
    <n v="15066"/>
    <s v="Boat"/>
    <m/>
    <m/>
    <n v="2024"/>
    <s v="N/A"/>
    <s v="I (import)"/>
    <m/>
  </r>
  <r>
    <s v="Watermelons"/>
    <x v="8"/>
    <s v="No"/>
    <s v="24 inch bins"/>
    <s v="RED FLESH SEEDED TYPE"/>
    <x v="327"/>
    <s v="FLORIDA"/>
    <n v="89600"/>
    <s v="Truck"/>
    <n v="224"/>
    <m/>
    <n v="2025"/>
    <s v="N/A"/>
    <s v="D (domestic)"/>
    <s v="added for 04/08/2025 on 04/11/2025"/>
  </r>
  <r>
    <s v="Watermelons"/>
    <x v="1"/>
    <s v="No"/>
    <s v="N/A"/>
    <s v="N/A"/>
    <x v="327"/>
    <s v="MEXICO CROSSINGS THROUGH NOGALES ARIZONA"/>
    <n v="381328"/>
    <s v="Truck"/>
    <m/>
    <m/>
    <n v="2024"/>
    <s v="N/A"/>
    <s v="I (import)"/>
    <m/>
  </r>
  <r>
    <s v="Watermelons"/>
    <x v="8"/>
    <s v="No"/>
    <s v="24 inch bins"/>
    <s v="RED FLESH SEEDLESS TYPE"/>
    <x v="327"/>
    <s v="FLORIDA"/>
    <n v="44000"/>
    <s v="Truck"/>
    <n v="110"/>
    <m/>
    <n v="2025"/>
    <s v="N/A"/>
    <s v="D (domestic)"/>
    <s v="added for 04/08/2025 on 04/10/2025"/>
  </r>
  <r>
    <s v="Watermelons"/>
    <x v="1"/>
    <s v="Yes"/>
    <s v="N/A"/>
    <s v="RED FLESH SEEDLESS MINIATURE"/>
    <x v="327"/>
    <s v="MEXICO CROSSINGS THROUGH NOGALES ARIZONA"/>
    <n v="54230"/>
    <s v="Truck"/>
    <m/>
    <m/>
    <n v="2024"/>
    <s v="N/A"/>
    <s v="I (import)"/>
    <m/>
  </r>
  <r>
    <s v="Watermelons"/>
    <x v="8"/>
    <s v="No"/>
    <s v="cartons"/>
    <s v="RED FLESH SEEDLESS MINIATURE"/>
    <x v="327"/>
    <s v="FLORIDA"/>
    <n v="9860"/>
    <s v="Truck"/>
    <n v="116"/>
    <m/>
    <n v="2025"/>
    <s v="N/A"/>
    <s v="D (domestic)"/>
    <s v="added for 04/08/2025 on 04/11/2025"/>
  </r>
  <r>
    <s v="Watermelons"/>
    <x v="1"/>
    <s v="No"/>
    <s v="N/A"/>
    <s v="RED FLESH SEEDLESS MINIATURE"/>
    <x v="327"/>
    <s v="MEXICO CROSSINGS THROUGH NOGALES ARIZONA"/>
    <n v="278846"/>
    <s v="Truck"/>
    <m/>
    <m/>
    <n v="2024"/>
    <s v="N/A"/>
    <s v="I (import)"/>
    <m/>
  </r>
  <r>
    <s v="Watermelons"/>
    <x v="8"/>
    <s v="No"/>
    <s v="cartons"/>
    <s v="RED FLESH SEEDLESS TYPE"/>
    <x v="327"/>
    <s v="FLORIDA"/>
    <n v="425"/>
    <s v="Truck"/>
    <n v="5"/>
    <m/>
    <n v="2025"/>
    <s v="N/A"/>
    <s v="D (domestic)"/>
    <s v="added for 04/08/2025 on 04/10/2025"/>
  </r>
  <r>
    <s v="Watermelons"/>
    <x v="1"/>
    <s v="No"/>
    <s v="N/A"/>
    <s v="SEEDLESS"/>
    <x v="327"/>
    <s v="MEXICO CROSSINGS THROUGH NOGALES ARIZONA"/>
    <n v="1178025"/>
    <s v="Truck"/>
    <m/>
    <m/>
    <n v="2024"/>
    <s v="N/A"/>
    <s v="I (import)"/>
    <m/>
  </r>
  <r>
    <s v="Watermelons"/>
    <x v="8"/>
    <s v="No"/>
    <s v="cartons"/>
    <s v="RED FLESH SEEDLESS MINIATURE"/>
    <x v="327"/>
    <s v="FLORIDA"/>
    <n v="-36125"/>
    <s v="Truck"/>
    <n v="425"/>
    <m/>
    <n v="2025"/>
    <s v="N/A"/>
    <s v="D (domestic)"/>
    <s v="subtracted on 04/10/2025"/>
  </r>
  <r>
    <s v="Watermelons"/>
    <x v="1"/>
    <s v="No"/>
    <s v="N/A"/>
    <s v="N/A"/>
    <x v="327"/>
    <s v="MEXICO CROSSINGS THROUGH OTAY MESA CALIFORNIA"/>
    <n v="42293"/>
    <s v="Truck"/>
    <m/>
    <m/>
    <n v="2024"/>
    <s v="N/A"/>
    <s v="I (import)"/>
    <m/>
  </r>
  <r>
    <s v="Watermelons"/>
    <x v="8"/>
    <s v="No"/>
    <s v="24 inch bins"/>
    <s v="RED FLESH SEEDLESS TYPE"/>
    <x v="327"/>
    <s v="FLORIDA"/>
    <n v="-17600000"/>
    <s v="Truck"/>
    <n v="44000"/>
    <m/>
    <n v="2025"/>
    <s v="N/A"/>
    <s v="D (domestic)"/>
    <s v="subtracted on 04/10/2025"/>
  </r>
  <r>
    <s v="Watermelons"/>
    <x v="1"/>
    <s v="No"/>
    <s v="N/A"/>
    <s v="SEEDLESS"/>
    <x v="327"/>
    <s v="MEXICO CROSSINGS THROUGH OTAY MESA CALIFORNIA"/>
    <n v="49845"/>
    <s v="Truck"/>
    <m/>
    <m/>
    <n v="2024"/>
    <s v="N/A"/>
    <s v="I (import)"/>
    <m/>
  </r>
  <r>
    <s v="Watermelons"/>
    <x v="8"/>
    <s v="No"/>
    <s v="24 inch bins"/>
    <s v="RED FLESH SEEDED TYPE"/>
    <x v="327"/>
    <s v="FLORIDA"/>
    <n v="-240000"/>
    <s v="Truck"/>
    <n v="600"/>
    <m/>
    <n v="2025"/>
    <s v="N/A"/>
    <s v="D (domestic)"/>
    <s v="subtracted on 04/10/2025"/>
  </r>
  <r>
    <s v="Watermelons"/>
    <x v="3"/>
    <s v="No"/>
    <s v="N/A"/>
    <s v="RED FLESH SEEDLESS MINIATURE"/>
    <x v="327"/>
    <s v="MEXICO CROSSINGS THROUGH PHARR TEXAS"/>
    <n v="94270"/>
    <s v="Truck"/>
    <m/>
    <m/>
    <n v="2024"/>
    <s v="N/A"/>
    <s v="I (import)"/>
    <m/>
  </r>
  <r>
    <s v="Watermelons"/>
    <x v="1"/>
    <s v="No"/>
    <s v="N/A"/>
    <s v="SEEDLESS"/>
    <x v="327"/>
    <s v="MEXICO CROSSINGS THROUGH PHARR TEXAS"/>
    <n v="158400"/>
    <s v="Truck"/>
    <m/>
    <m/>
    <n v="2024"/>
    <s v="N/A"/>
    <s v="I (import)"/>
    <m/>
  </r>
  <r>
    <s v="Watermelons"/>
    <x v="1"/>
    <s v="No"/>
    <s v="N/A"/>
    <s v="N/A"/>
    <x v="327"/>
    <s v="MEXICO CROSSINGS THROUGH PROGRESO TEXAS"/>
    <n v="4214276"/>
    <s v="Truck"/>
    <m/>
    <m/>
    <n v="2024"/>
    <s v="N/A"/>
    <s v="I (import)"/>
    <m/>
  </r>
  <r>
    <s v="Watermelons"/>
    <x v="1"/>
    <s v="No"/>
    <s v="N/A"/>
    <s v="SEEDLESS"/>
    <x v="327"/>
    <s v="MEXICO CROSSINGS THROUGH PROGRESO TEXAS"/>
    <n v="682341"/>
    <s v="Truck"/>
    <m/>
    <m/>
    <n v="2024"/>
    <s v="N/A"/>
    <s v="I (import)"/>
    <m/>
  </r>
  <r>
    <s v="Watermelons"/>
    <x v="1"/>
    <s v="No"/>
    <s v="N/A"/>
    <s v="N/A"/>
    <x v="327"/>
    <s v="MEXICO CROSSINGS THROUGH RIO GRANDE CITY TEXAS"/>
    <n v="494604"/>
    <s v="Truck"/>
    <m/>
    <m/>
    <n v="2024"/>
    <s v="N/A"/>
    <s v="I (import)"/>
    <m/>
  </r>
  <r>
    <s v="Watermelons"/>
    <x v="1"/>
    <s v="No"/>
    <s v="N/A"/>
    <s v="SEEDLESS"/>
    <x v="327"/>
    <s v="MEXICO CROSSINGS THROUGH RIO GRANDE CITY TEXAS"/>
    <n v="809600"/>
    <s v="Truck"/>
    <m/>
    <m/>
    <n v="2024"/>
    <s v="N/A"/>
    <s v="I (import)"/>
    <m/>
  </r>
  <r>
    <s v="Watermelons"/>
    <x v="3"/>
    <s v="No"/>
    <s v="N/A"/>
    <s v="RED FLESH SEEDLESS MINIATURE"/>
    <x v="327"/>
    <s v="IMPORTS THROUGH FREEPORT TEXAS"/>
    <n v="107250"/>
    <s v="Boat"/>
    <m/>
    <m/>
    <n v="2024"/>
    <s v="N/A"/>
    <s v="I (import)"/>
    <m/>
  </r>
  <r>
    <s v="Watermelons"/>
    <x v="3"/>
    <s v="No"/>
    <s v="N/A"/>
    <s v="SEEDLESS"/>
    <x v="327"/>
    <s v="IMPORTS THROUGH FREEPORT TEXAS"/>
    <n v="269467"/>
    <s v="Boat"/>
    <m/>
    <m/>
    <n v="2024"/>
    <s v="N/A"/>
    <s v="I (import)"/>
    <m/>
  </r>
  <r>
    <s v="Watermelons"/>
    <x v="3"/>
    <s v="No"/>
    <s v="N/A"/>
    <s v="SEEDLESS"/>
    <x v="327"/>
    <s v="IMPORTS THROUGH LOS ANGELES-LONG BEACH CALIFORNIA"/>
    <n v="198000"/>
    <s v="Boat"/>
    <m/>
    <m/>
    <n v="2024"/>
    <s v="N/A"/>
    <s v="I (import)"/>
    <m/>
  </r>
  <r>
    <s v="Watermelons"/>
    <x v="7"/>
    <s v="No"/>
    <s v="N/A"/>
    <s v="SEEDLESS"/>
    <x v="327"/>
    <s v="IMPORTS THROUGH LOS ANGELES-LONG BEACH CALIFORNIA"/>
    <n v="87318"/>
    <s v="Boat"/>
    <m/>
    <m/>
    <n v="2024"/>
    <s v="N/A"/>
    <s v="I (import)"/>
    <m/>
  </r>
  <r>
    <s v="Watermelons"/>
    <x v="8"/>
    <s v="No"/>
    <s v="24 inch bins"/>
    <s v="RED FLESH SEEDED TYPE"/>
    <x v="327"/>
    <s v="FLORIDA"/>
    <n v="2400000"/>
    <s v="Truck"/>
    <n v="6000"/>
    <m/>
    <n v="2025"/>
    <s v="N/A"/>
    <s v="D (domestic)"/>
    <m/>
  </r>
  <r>
    <s v="Watermelons"/>
    <x v="8"/>
    <s v="No"/>
    <s v="cartons"/>
    <s v="RED FLESH SEEDLESS MINIATURE"/>
    <x v="327"/>
    <s v="FLORIDA"/>
    <n v="36125"/>
    <s v="Truck"/>
    <n v="425"/>
    <m/>
    <n v="2025"/>
    <s v="N/A"/>
    <s v="D (domestic)"/>
    <m/>
  </r>
  <r>
    <s v="Watermelons"/>
    <x v="8"/>
    <s v="No"/>
    <s v="24 inch bins"/>
    <s v="RED FLESH SEEDLESS TYPE"/>
    <x v="327"/>
    <s v="FLORIDA"/>
    <n v="17600000"/>
    <s v="Truck"/>
    <n v="44000"/>
    <m/>
    <n v="2025"/>
    <s v="N/A"/>
    <s v="D (domestic)"/>
    <m/>
  </r>
  <r>
    <s v="Watermelons"/>
    <x v="8"/>
    <s v="No"/>
    <s v="24 inch bins"/>
    <s v="RED FLESH SEEDED TYPE"/>
    <x v="328"/>
    <s v="FLORIDA"/>
    <n v="44800"/>
    <s v="Truck"/>
    <n v="112"/>
    <m/>
    <n v="2025"/>
    <s v="N/A"/>
    <s v="D (domestic)"/>
    <s v="added for 04/07/2025 on 04/11/2025"/>
  </r>
  <r>
    <s v="Watermelons"/>
    <x v="8"/>
    <s v="No"/>
    <s v="24 inch bins"/>
    <s v="RED FLESH SEEDED TYPE"/>
    <x v="328"/>
    <s v="FLORIDA"/>
    <n v="-800000"/>
    <s v="Truck"/>
    <n v="2000"/>
    <m/>
    <n v="2025"/>
    <s v="N/A"/>
    <s v="D (domestic)"/>
    <s v="subtracted on 04/10/2025"/>
  </r>
  <r>
    <s v="Watermelons"/>
    <x v="8"/>
    <s v="No"/>
    <s v="24 inch bins"/>
    <s v="RED FLESH SEEDLESS TYPE"/>
    <x v="328"/>
    <s v="FLORIDA"/>
    <n v="2016000"/>
    <s v="Truck"/>
    <n v="5040"/>
    <m/>
    <n v="2025"/>
    <s v="N/A"/>
    <s v="D (domestic)"/>
    <s v="added for 04/07/2025 on 04/11/2025"/>
  </r>
  <r>
    <s v="Watermelons"/>
    <x v="8"/>
    <s v="No"/>
    <s v="cartons"/>
    <s v="RED FLESH SEEDLESS MINIATURE"/>
    <x v="328"/>
    <s v="FLORIDA"/>
    <n v="0"/>
    <s v="Truck"/>
    <n v="340"/>
    <m/>
    <n v="2025"/>
    <s v="N/A"/>
    <s v="D (domestic)"/>
    <s v="subtracted on 04/10/2025"/>
  </r>
  <r>
    <s v="Watermelons"/>
    <x v="7"/>
    <s v="No"/>
    <s v="N/A"/>
    <s v="SEEDLESS"/>
    <x v="328"/>
    <s v="IMPORTS THROUGH FREEPORT TEXAS"/>
    <n v="383720"/>
    <s v="Boat"/>
    <m/>
    <m/>
    <n v="2024"/>
    <s v="N/A"/>
    <s v="I (import)"/>
    <m/>
  </r>
  <r>
    <s v="Watermelons"/>
    <x v="8"/>
    <s v="No"/>
    <s v="24 inch bins"/>
    <s v="RED FLESH SEEDED TYPE"/>
    <x v="328"/>
    <s v="FLORIDA"/>
    <n v="2000"/>
    <s v="Truck"/>
    <n v="5"/>
    <m/>
    <n v="2025"/>
    <s v="N/A"/>
    <s v="D (domestic)"/>
    <s v="added for 04/07/2025 on 04/10/2025"/>
  </r>
  <r>
    <s v="Watermelons"/>
    <x v="3"/>
    <s v="No"/>
    <s v="N/A"/>
    <s v="SEEDLESS"/>
    <x v="328"/>
    <s v="IMPORTS THROUGH HOUSTON TEXAS"/>
    <n v="85800"/>
    <s v="Boat"/>
    <m/>
    <m/>
    <n v="2024"/>
    <s v="N/A"/>
    <s v="I (import)"/>
    <m/>
  </r>
  <r>
    <s v="Watermelons"/>
    <x v="8"/>
    <s v="No"/>
    <s v="24 inch bins"/>
    <s v="RED FLESH SEEDLESS TYPE"/>
    <x v="328"/>
    <s v="FLORIDA"/>
    <n v="-14400000"/>
    <s v="Truck"/>
    <n v="36000"/>
    <m/>
    <n v="2025"/>
    <s v="N/A"/>
    <s v="D (domestic)"/>
    <s v="subtracted on 04/10/2025"/>
  </r>
  <r>
    <s v="Watermelons"/>
    <x v="1"/>
    <s v="No"/>
    <s v="N/A"/>
    <s v="SEEDLESS"/>
    <x v="328"/>
    <s v="IMPORTS THROUGH PANAMA CITY FLORIDA"/>
    <n v="80047"/>
    <s v="Boat"/>
    <m/>
    <m/>
    <n v="2024"/>
    <s v="N/A"/>
    <s v="I (import)"/>
    <m/>
  </r>
  <r>
    <s v="Watermelons"/>
    <x v="8"/>
    <s v="No"/>
    <s v="24 inch bins"/>
    <s v="RED FLESH SEEDLESS TYPE"/>
    <x v="328"/>
    <s v="FLORIDA"/>
    <n v="36400"/>
    <s v="Truck"/>
    <n v="91"/>
    <m/>
    <n v="2025"/>
    <s v="N/A"/>
    <s v="D (domestic)"/>
    <s v="added for 04/07/2025 on 04/10/2025"/>
  </r>
  <r>
    <s v="Watermelons"/>
    <x v="3"/>
    <s v="No"/>
    <s v="N/A"/>
    <s v="N/A"/>
    <x v="328"/>
    <s v="IMPORTS THROUGH PHILADELPHIA-CAMDEN PENNSYLVANIA-NEW JERSEY"/>
    <n v="75288"/>
    <s v="Boat"/>
    <m/>
    <m/>
    <n v="2024"/>
    <s v="N/A"/>
    <s v="I (import)"/>
    <m/>
  </r>
  <r>
    <s v="Watermelons"/>
    <x v="3"/>
    <s v="No"/>
    <s v="N/A"/>
    <s v="N/A"/>
    <x v="328"/>
    <s v="IMPORTS THROUGH PORT CANAVERAL FLORIDA"/>
    <n v="351519"/>
    <s v="Boat"/>
    <m/>
    <m/>
    <n v="2024"/>
    <s v="N/A"/>
    <s v="I (import)"/>
    <m/>
  </r>
  <r>
    <s v="Watermelons"/>
    <x v="4"/>
    <s v="No"/>
    <s v="N/A"/>
    <s v="SEEDLESS"/>
    <x v="328"/>
    <s v="IMPORTS THROUGH TAMPA AIRPORT FLORIDA"/>
    <n v="34857"/>
    <s v="Boat"/>
    <m/>
    <m/>
    <n v="2024"/>
    <s v="N/A"/>
    <s v="I (import)"/>
    <m/>
  </r>
  <r>
    <s v="Watermelons"/>
    <x v="1"/>
    <s v="No"/>
    <s v="N/A"/>
    <s v="N/A"/>
    <x v="328"/>
    <s v="MEXICO CROSSINGS THROUGH NOGALES ARIZONA"/>
    <n v="336237"/>
    <s v="Truck"/>
    <m/>
    <m/>
    <n v="2024"/>
    <s v="N/A"/>
    <s v="I (import)"/>
    <m/>
  </r>
  <r>
    <s v="Watermelons"/>
    <x v="1"/>
    <s v="No"/>
    <s v="N/A"/>
    <s v="RED FLESH SEEDLESS MINIATURE"/>
    <x v="328"/>
    <s v="MEXICO CROSSINGS THROUGH NOGALES ARIZONA"/>
    <n v="833420"/>
    <s v="Truck"/>
    <m/>
    <m/>
    <n v="2024"/>
    <s v="N/A"/>
    <s v="I (import)"/>
    <m/>
  </r>
  <r>
    <s v="Watermelons"/>
    <x v="1"/>
    <s v="No"/>
    <s v="N/A"/>
    <s v="SEEDLESS"/>
    <x v="328"/>
    <s v="MEXICO CROSSINGS THROUGH NOGALES ARIZONA"/>
    <n v="2147537"/>
    <s v="Truck"/>
    <m/>
    <m/>
    <n v="2024"/>
    <s v="N/A"/>
    <s v="I (import)"/>
    <m/>
  </r>
  <r>
    <s v="Watermelons"/>
    <x v="1"/>
    <s v="No"/>
    <s v="N/A"/>
    <s v="N/A"/>
    <x v="328"/>
    <s v="MEXICO CROSSINGS THROUGH OTAY MESA CALIFORNIA"/>
    <n v="165933"/>
    <s v="Truck"/>
    <m/>
    <m/>
    <n v="2024"/>
    <s v="N/A"/>
    <s v="I (import)"/>
    <m/>
  </r>
  <r>
    <s v="Watermelons"/>
    <x v="1"/>
    <s v="No"/>
    <s v="N/A"/>
    <s v="SEEDLESS"/>
    <x v="328"/>
    <s v="MEXICO CROSSINGS THROUGH OTAY MESA CALIFORNIA"/>
    <n v="139955"/>
    <s v="Truck"/>
    <m/>
    <m/>
    <n v="2024"/>
    <s v="N/A"/>
    <s v="I (import)"/>
    <m/>
  </r>
  <r>
    <s v="Watermelons"/>
    <x v="3"/>
    <s v="No"/>
    <s v="N/A"/>
    <s v="RED FLESH SEEDLESS MINIATURE"/>
    <x v="328"/>
    <s v="MEXICO CROSSINGS THROUGH PHARR TEXAS"/>
    <n v="235675"/>
    <s v="Truck"/>
    <m/>
    <m/>
    <n v="2024"/>
    <s v="N/A"/>
    <s v="I (import)"/>
    <m/>
  </r>
  <r>
    <s v="Watermelons"/>
    <x v="1"/>
    <s v="No"/>
    <s v="N/A"/>
    <s v="N/A"/>
    <x v="328"/>
    <s v="MEXICO CROSSINGS THROUGH PHARR TEXAS"/>
    <n v="100800"/>
    <s v="Truck"/>
    <m/>
    <m/>
    <n v="2024"/>
    <s v="N/A"/>
    <s v="I (import)"/>
    <m/>
  </r>
  <r>
    <s v="Watermelons"/>
    <x v="1"/>
    <s v="No"/>
    <s v="N/A"/>
    <s v="N/A"/>
    <x v="328"/>
    <s v="MEXICO CROSSINGS THROUGH PROGRESO TEXAS"/>
    <n v="579260"/>
    <s v="Truck"/>
    <m/>
    <m/>
    <n v="2024"/>
    <s v="N/A"/>
    <s v="I (import)"/>
    <m/>
  </r>
  <r>
    <s v="Watermelons"/>
    <x v="1"/>
    <s v="No"/>
    <s v="N/A"/>
    <s v="SEEDLESS"/>
    <x v="328"/>
    <s v="MEXICO CROSSINGS THROUGH PROGRESO TEXAS"/>
    <n v="309485"/>
    <s v="Truck"/>
    <m/>
    <m/>
    <n v="2024"/>
    <s v="N/A"/>
    <s v="I (import)"/>
    <m/>
  </r>
  <r>
    <s v="Watermelons"/>
    <x v="8"/>
    <s v="No"/>
    <s v="24 inch bins"/>
    <s v="RED FLESH SEEDLESS TYPE"/>
    <x v="328"/>
    <s v="FLORIDA"/>
    <n v="14560000"/>
    <s v="Truck"/>
    <n v="36400"/>
    <m/>
    <n v="2025"/>
    <s v="N/A"/>
    <s v="D (domestic)"/>
    <m/>
  </r>
  <r>
    <s v="Watermelons"/>
    <x v="8"/>
    <s v="No"/>
    <s v="24 inch bins"/>
    <s v="RED FLESH SEEDED TYPE"/>
    <x v="328"/>
    <s v="FLORIDA"/>
    <n v="800000"/>
    <s v="Truck"/>
    <n v="2000"/>
    <m/>
    <n v="2025"/>
    <s v="N/A"/>
    <s v="D (domestic)"/>
    <m/>
  </r>
  <r>
    <s v="Watermelons"/>
    <x v="8"/>
    <s v="No"/>
    <s v="cartons"/>
    <s v="RED FLESH SEEDLESS MINIATURE"/>
    <x v="328"/>
    <s v="FLORIDA"/>
    <n v="28900"/>
    <s v="Truck"/>
    <n v="340"/>
    <m/>
    <n v="2025"/>
    <s v="N/A"/>
    <s v="D (domestic)"/>
    <m/>
  </r>
  <r>
    <s v="Watermelons"/>
    <x v="8"/>
    <s v="No"/>
    <s v="24 inch bins"/>
    <s v="RED FLESH SEEDED TYPE"/>
    <x v="329"/>
    <s v="FLORIDA"/>
    <n v="390050"/>
    <s v="Truck"/>
    <n v="538"/>
    <m/>
    <n v="2025"/>
    <s v="N/A"/>
    <s v="D (domestic)"/>
    <m/>
  </r>
  <r>
    <s v="Watermelons"/>
    <x v="8"/>
    <s v="No"/>
    <s v="24 inch bins"/>
    <s v="RED FLESH SEEDLESS TYPE"/>
    <x v="329"/>
    <s v="FLORIDA"/>
    <n v="8800"/>
    <s v="Truck"/>
    <n v="22"/>
    <m/>
    <n v="2025"/>
    <s v="N/A"/>
    <s v="D (domestic)"/>
    <s v="added for 04/06/2025 on 04/10/2025"/>
  </r>
  <r>
    <s v="Watermelons"/>
    <x v="8"/>
    <s v="No"/>
    <s v="24 inch bins"/>
    <s v="RED FLESH SEEDLESS TYPE"/>
    <x v="329"/>
    <s v="FLORIDA"/>
    <n v="6269800"/>
    <s v="Truck"/>
    <n v="8648"/>
    <m/>
    <n v="2025"/>
    <s v="N/A"/>
    <s v="D (domestic)"/>
    <m/>
  </r>
  <r>
    <s v="Watermelons"/>
    <x v="8"/>
    <s v="No"/>
    <s v="24 inch bins"/>
    <s v="RED FLESH SEEDLESS TYPE"/>
    <x v="329"/>
    <s v="FLORIDA"/>
    <n v="560000"/>
    <s v="Truck"/>
    <n v="1400"/>
    <m/>
    <n v="2025"/>
    <s v="N/A"/>
    <s v="D (domestic)"/>
    <s v="added for 04/06/2025 on 04/11/2025"/>
  </r>
  <r>
    <s v="Watermelons"/>
    <x v="8"/>
    <s v="No"/>
    <s v="cartons"/>
    <s v="RED FLESH SEEDLESS MINIATURE"/>
    <x v="329"/>
    <s v="FLORIDA"/>
    <n v="21675"/>
    <s v="Truck"/>
    <n v="255"/>
    <m/>
    <n v="2025"/>
    <s v="N/A"/>
    <s v="D (domestic)"/>
    <m/>
  </r>
  <r>
    <s v="Watermelons"/>
    <x v="8"/>
    <s v="No"/>
    <s v="24 inch bins"/>
    <s v="RED FLESH SEEDED TYPE"/>
    <x v="329"/>
    <s v="FLORIDA"/>
    <n v="800"/>
    <s v="Truck"/>
    <n v="2"/>
    <m/>
    <n v="2025"/>
    <s v="N/A"/>
    <s v="D (domestic)"/>
    <s v="added for 04/06/2025 on 04/10/2025"/>
  </r>
  <r>
    <s v="Watermelons"/>
    <x v="8"/>
    <s v="No"/>
    <s v="24 inch bins"/>
    <s v="RED FLESH SEEDED TYPE"/>
    <x v="329"/>
    <s v="FLORIDA"/>
    <n v="22400"/>
    <s v="Truck"/>
    <n v="56"/>
    <m/>
    <n v="2025"/>
    <s v="N/A"/>
    <s v="D (domestic)"/>
    <s v="added for 04/06/2025 on 04/11/2025"/>
  </r>
  <r>
    <s v="Watermelons"/>
    <x v="8"/>
    <s v="No"/>
    <s v="24 inch bins"/>
    <s v="RED FLESH SEEDED TYPE"/>
    <x v="329"/>
    <s v="FLORIDA"/>
    <n v="-215200"/>
    <s v="Truck"/>
    <n v="538"/>
    <m/>
    <n v="2025"/>
    <s v="N/A"/>
    <s v="D (domestic)"/>
    <s v="subtracted on 04/10/2025"/>
  </r>
  <r>
    <s v="Watermelons"/>
    <x v="8"/>
    <s v="No"/>
    <s v="cartons"/>
    <s v="RED FLESH SEEDLESS MINIATURE"/>
    <x v="329"/>
    <s v="FLORIDA"/>
    <n v="28900"/>
    <s v="Truck"/>
    <n v="340"/>
    <m/>
    <n v="2025"/>
    <s v="N/A"/>
    <s v="D (domestic)"/>
    <s v="added for 04/06/2025 on 04/11/2025"/>
  </r>
  <r>
    <s v="Watermelons"/>
    <x v="8"/>
    <s v="No"/>
    <s v="24 inch bins"/>
    <s v="RED FLESH SEEDLESS TYPE"/>
    <x v="329"/>
    <s v="FLORIDA"/>
    <n v="-3459200"/>
    <s v="Truck"/>
    <n v="8648"/>
    <m/>
    <n v="2025"/>
    <s v="N/A"/>
    <s v="D (domestic)"/>
    <s v="subtracted on 04/10/2025"/>
  </r>
  <r>
    <s v="Watermelons"/>
    <x v="8"/>
    <s v="No"/>
    <s v="cartons"/>
    <s v="RED FLESH SEEDLESS MINIATURE"/>
    <x v="329"/>
    <s v="FLORIDA"/>
    <n v="-21675"/>
    <s v="Truck"/>
    <n v="255"/>
    <m/>
    <n v="2025"/>
    <s v="N/A"/>
    <s v="D (domestic)"/>
    <s v="subtracted on 04/10/2025"/>
  </r>
  <r>
    <s v="Watermelons"/>
    <x v="8"/>
    <s v="No"/>
    <s v="cartons"/>
    <s v="RED FLESH SEEDLESS MINIATURE"/>
    <x v="330"/>
    <s v="FLORIDA"/>
    <n v="28900"/>
    <s v="Truck"/>
    <n v="340"/>
    <m/>
    <n v="2025"/>
    <s v="N/A"/>
    <s v="D (domestic)"/>
    <m/>
  </r>
  <r>
    <s v="Watermelons"/>
    <x v="8"/>
    <s v="No"/>
    <s v="cartons"/>
    <s v="RED FLESH SEEDLESS MINIATURE"/>
    <x v="330"/>
    <s v="FLORIDA"/>
    <n v="7225"/>
    <s v="Truck"/>
    <n v="85"/>
    <m/>
    <n v="2025"/>
    <s v="N/A"/>
    <s v="D (domestic)"/>
    <s v="added for 04/05/2025 on 04/11/2025"/>
  </r>
  <r>
    <s v="Watermelons"/>
    <x v="8"/>
    <s v="No"/>
    <s v="24 inch bins"/>
    <s v="RED FLESH SEEDED TYPE"/>
    <x v="330"/>
    <s v="FLORIDA"/>
    <n v="1039650"/>
    <s v="Truck"/>
    <n v="1434"/>
    <m/>
    <n v="2025"/>
    <s v="N/A"/>
    <s v="D (domestic)"/>
    <m/>
  </r>
  <r>
    <s v="Watermelons"/>
    <x v="8"/>
    <s v="No"/>
    <s v="cartons"/>
    <s v="RED FLESH SEEDLESS MINIATURE"/>
    <x v="330"/>
    <s v="FLORIDA"/>
    <n v="-28900"/>
    <s v="Truck"/>
    <n v="340"/>
    <m/>
    <n v="2025"/>
    <s v="N/A"/>
    <s v="D (domestic)"/>
    <s v="subtracted on 04/10/2025"/>
  </r>
  <r>
    <s v="Watermelons"/>
    <x v="8"/>
    <s v="No"/>
    <s v="24 inch bins"/>
    <s v="RED FLESH SEEDLESS TYPE"/>
    <x v="330"/>
    <s v="FLORIDA"/>
    <n v="8969700"/>
    <s v="Truck"/>
    <n v="12372"/>
    <m/>
    <n v="2025"/>
    <s v="N/A"/>
    <s v="D (domestic)"/>
    <m/>
  </r>
  <r>
    <s v="Watermelons"/>
    <x v="8"/>
    <s v="No"/>
    <s v="24 inch bins"/>
    <s v="RED FLESH SEEDED TYPE"/>
    <x v="330"/>
    <s v="FLORIDA"/>
    <n v="67200"/>
    <s v="Truck"/>
    <n v="168"/>
    <m/>
    <n v="2025"/>
    <s v="N/A"/>
    <s v="D (domestic)"/>
    <s v="added for 04/05/2025 on 04/11/2025"/>
  </r>
  <r>
    <s v="Watermelons"/>
    <x v="6"/>
    <s v="No"/>
    <s v="N/A"/>
    <s v="N/A"/>
    <x v="330"/>
    <s v="IMPORTS THROUGH SOUTH FLORIDA/TAMPA"/>
    <n v="19532"/>
    <s v="Boat"/>
    <m/>
    <m/>
    <n v="2024"/>
    <s v="N/A"/>
    <s v="I (import)"/>
    <m/>
  </r>
  <r>
    <s v="Watermelons"/>
    <x v="8"/>
    <s v="No"/>
    <s v="24 inch bins"/>
    <s v="RED FLESH SEEDLESS TYPE"/>
    <x v="330"/>
    <s v="FLORIDA"/>
    <n v="-4948800"/>
    <s v="Truck"/>
    <n v="12372"/>
    <m/>
    <n v="2025"/>
    <s v="N/A"/>
    <s v="D (domestic)"/>
    <s v="subtracted on 04/10/2025"/>
  </r>
  <r>
    <s v="Watermelons"/>
    <x v="8"/>
    <s v="No"/>
    <s v="24 inch bins"/>
    <s v="RED FLESH SEEDLESS TYPE"/>
    <x v="330"/>
    <s v="FLORIDA"/>
    <n v="682000"/>
    <s v="Truck"/>
    <n v="1705"/>
    <m/>
    <n v="2025"/>
    <s v="N/A"/>
    <s v="D (domestic)"/>
    <s v="added for 04/05/2025 on 04/11/2025"/>
  </r>
  <r>
    <s v="Watermelons"/>
    <x v="8"/>
    <s v="No"/>
    <s v="24 inch bins"/>
    <s v="RED FLESH SEEDED TYPE"/>
    <x v="330"/>
    <s v="FLORIDA"/>
    <n v="-215200"/>
    <s v="Truck"/>
    <n v="1434"/>
    <m/>
    <n v="2025"/>
    <s v="N/A"/>
    <s v="D (domestic)"/>
    <s v="subtracted on 04/10/2025"/>
  </r>
  <r>
    <s v="Watermelons"/>
    <x v="8"/>
    <s v="No"/>
    <s v="24 inch bins"/>
    <s v="RED FLESH SEEDED TYPE"/>
    <x v="330"/>
    <s v="FLORIDA"/>
    <n v="1600"/>
    <s v="Truck"/>
    <n v="4"/>
    <m/>
    <n v="2025"/>
    <s v="N/A"/>
    <s v="D (domestic)"/>
    <s v="added for 04/05/2025 on 04/10/2025"/>
  </r>
  <r>
    <s v="Watermelons"/>
    <x v="8"/>
    <s v="No"/>
    <s v="24 inch bins"/>
    <s v="RED FLESH SEEDLESS TYPE"/>
    <x v="330"/>
    <s v="FLORIDA"/>
    <n v="12400"/>
    <s v="Truck"/>
    <n v="31"/>
    <m/>
    <n v="2025"/>
    <s v="N/A"/>
    <s v="D (domestic)"/>
    <s v="added for 04/05/2025 on 04/10/2025"/>
  </r>
  <r>
    <s v="Watermelons"/>
    <x v="4"/>
    <s v="No"/>
    <s v="N/A"/>
    <s v="SEEDLESS"/>
    <x v="331"/>
    <s v="IMPORTS THROUGH PORT CANAVERAL FLORIDA"/>
    <n v="1859110"/>
    <s v="Boat"/>
    <m/>
    <m/>
    <n v="2024"/>
    <s v="N/A"/>
    <s v="I (import)"/>
    <m/>
  </r>
  <r>
    <s v="Watermelons"/>
    <x v="8"/>
    <s v="No"/>
    <s v="24 inch bins"/>
    <s v="RED FLESH SEEDLESS TYPE"/>
    <x v="331"/>
    <s v="FLORIDA"/>
    <n v="792000"/>
    <s v="Truck"/>
    <n v="1980"/>
    <m/>
    <n v="2025"/>
    <s v="N/A"/>
    <s v="D (domestic)"/>
    <s v="added for 04/04/2025 on 04/11/2025"/>
  </r>
  <r>
    <s v="Watermelons"/>
    <x v="0"/>
    <s v="No"/>
    <s v="N/A"/>
    <s v="N/A"/>
    <x v="331"/>
    <s v="IMPORTS THROUGH SAN JUAN PUERTO RICO"/>
    <n v="3784"/>
    <s v="Boat"/>
    <m/>
    <m/>
    <n v="2024"/>
    <s v="N/A"/>
    <s v="I (import)"/>
    <m/>
  </r>
  <r>
    <s v="Watermelons"/>
    <x v="8"/>
    <s v="No"/>
    <s v="24 inch bins"/>
    <s v="RED FLESH SEEDLESS TYPE"/>
    <x v="331"/>
    <s v="FLORIDA"/>
    <n v="14400"/>
    <s v="Truck"/>
    <n v="36"/>
    <m/>
    <n v="2025"/>
    <s v="N/A"/>
    <s v="D (domestic)"/>
    <s v="added for 04/04/2025 on 04/10/2025"/>
  </r>
  <r>
    <s v="Watermelons"/>
    <x v="3"/>
    <s v="No"/>
    <s v="N/A"/>
    <s v="SEEDLESS"/>
    <x v="331"/>
    <s v="IMPORTS THROUGH SOUTH FLORIDA/TAMPA"/>
    <n v="42900"/>
    <s v="Boat"/>
    <m/>
    <m/>
    <n v="2024"/>
    <s v="N/A"/>
    <s v="I (import)"/>
    <m/>
  </r>
  <r>
    <s v="Watermelons"/>
    <x v="8"/>
    <s v="No"/>
    <s v="24 inch bins"/>
    <s v="RED FLESH SEEDED TYPE"/>
    <x v="331"/>
    <s v="FLORIDA"/>
    <n v="44800"/>
    <s v="Truck"/>
    <n v="112"/>
    <m/>
    <n v="2025"/>
    <s v="N/A"/>
    <s v="D (domestic)"/>
    <s v="added for 04/04/2025 on 04/11/2025"/>
  </r>
  <r>
    <s v="Watermelons"/>
    <x v="1"/>
    <s v="No"/>
    <s v="N/A"/>
    <s v="SEEDLESS"/>
    <x v="331"/>
    <s v="IMPORTS THROUGH SOUTH FLORIDA/TAMPA"/>
    <n v="129745"/>
    <s v="Boat"/>
    <m/>
    <m/>
    <n v="2024"/>
    <s v="N/A"/>
    <s v="I (import)"/>
    <m/>
  </r>
  <r>
    <s v="Watermelons"/>
    <x v="8"/>
    <s v="No"/>
    <s v="24 inch bins"/>
    <s v="RED FLESH SEEDLESS TYPE"/>
    <x v="331"/>
    <s v="FLORIDA"/>
    <n v="-5809600"/>
    <s v="Truck"/>
    <n v="14524"/>
    <m/>
    <n v="2025"/>
    <s v="N/A"/>
    <s v="D (domestic)"/>
    <s v="subtracted on 04/10/2025"/>
  </r>
  <r>
    <s v="Watermelons"/>
    <x v="7"/>
    <s v="No"/>
    <s v="N/A"/>
    <s v="SEEDLESS"/>
    <x v="331"/>
    <s v="IMPORTS THROUGH SOUTH FLORIDA/TAMPA"/>
    <n v="86240"/>
    <s v="Boat"/>
    <m/>
    <m/>
    <n v="2024"/>
    <s v="N/A"/>
    <s v="I (import)"/>
    <m/>
  </r>
  <r>
    <s v="Watermelons"/>
    <x v="8"/>
    <s v="No"/>
    <s v="cartons"/>
    <s v="RED FLESH SEEDLESS MINIATURE"/>
    <x v="331"/>
    <s v="FLORIDA"/>
    <n v="14450"/>
    <s v="Truck"/>
    <n v="170"/>
    <m/>
    <n v="2025"/>
    <s v="N/A"/>
    <s v="D (domestic)"/>
    <s v="added for 04/04/2025 on 04/11/2025"/>
  </r>
  <r>
    <s v="Watermelons"/>
    <x v="3"/>
    <s v="No"/>
    <s v="N/A"/>
    <s v="SEEDLESS"/>
    <x v="331"/>
    <s v="IMPORTS THROUGH LOS ANGELES-LONG BEACH CALIFORNIA"/>
    <n v="132000"/>
    <s v="Boat"/>
    <m/>
    <m/>
    <n v="2024"/>
    <s v="N/A"/>
    <s v="I (import)"/>
    <m/>
  </r>
  <r>
    <s v="Watermelons"/>
    <x v="8"/>
    <s v="No"/>
    <s v="24 inch bins"/>
    <s v="RED FLESH SEEDED TYPE"/>
    <x v="331"/>
    <s v="FLORIDA"/>
    <n v="1600"/>
    <s v="Truck"/>
    <n v="4"/>
    <m/>
    <n v="2025"/>
    <s v="N/A"/>
    <s v="D (domestic)"/>
    <s v="added for 04/04/2025 on 04/10/2025"/>
  </r>
  <r>
    <s v="Watermelons"/>
    <x v="7"/>
    <s v="No"/>
    <s v="N/A"/>
    <s v="SEEDLESS"/>
    <x v="331"/>
    <s v="IMPORTS THROUGH LOS ANGELES-LONG BEACH CALIFORNIA"/>
    <n v="120344"/>
    <s v="Boat"/>
    <m/>
    <m/>
    <n v="2024"/>
    <s v="N/A"/>
    <s v="I (import)"/>
    <m/>
  </r>
  <r>
    <s v="Watermelons"/>
    <x v="8"/>
    <s v="No"/>
    <s v="24 inch bins"/>
    <s v="RED FLESH SEEDED TYPE"/>
    <x v="331"/>
    <s v="FLORIDA"/>
    <n v="-573600"/>
    <s v="Truck"/>
    <n v="1434"/>
    <m/>
    <n v="2025"/>
    <s v="N/A"/>
    <s v="D (domestic)"/>
    <s v="subtracted on 04/10/2025"/>
  </r>
  <r>
    <s v="Watermelons"/>
    <x v="1"/>
    <s v="No"/>
    <s v="N/A"/>
    <s v="SEEDLESS"/>
    <x v="331"/>
    <s v="IMPORTS THROUGH PANAMA CITY FLORIDA"/>
    <n v="42240"/>
    <s v="Boat"/>
    <m/>
    <m/>
    <n v="2024"/>
    <s v="N/A"/>
    <s v="I (import)"/>
    <m/>
  </r>
  <r>
    <s v="Watermelons"/>
    <x v="8"/>
    <s v="No"/>
    <s v="cartons"/>
    <s v="RED FLESH SEEDLESS MINIATURE"/>
    <x v="331"/>
    <s v="FLORIDA"/>
    <n v="-28560"/>
    <s v="Truck"/>
    <n v="336"/>
    <m/>
    <n v="2025"/>
    <s v="N/A"/>
    <s v="D (domestic)"/>
    <s v="subtracted on 04/10/2025"/>
  </r>
  <r>
    <s v="Watermelons"/>
    <x v="3"/>
    <s v="No"/>
    <s v="N/A"/>
    <s v="N/A"/>
    <x v="331"/>
    <s v="IMPORTS THROUGH PHILADELPHIA-CAMDEN PENNSYLVANIA-NEW JERSEY"/>
    <n v="37066"/>
    <s v="Boat"/>
    <m/>
    <m/>
    <n v="2024"/>
    <s v="N/A"/>
    <s v="I (import)"/>
    <m/>
  </r>
  <r>
    <s v="Watermelons"/>
    <x v="8"/>
    <s v="No"/>
    <s v="cartons"/>
    <s v="RED FLESH SEEDLESS MINIATURE"/>
    <x v="331"/>
    <s v="FLORIDA"/>
    <n v="340"/>
    <s v="Truck"/>
    <n v="4"/>
    <m/>
    <n v="2025"/>
    <s v="N/A"/>
    <s v="D (domestic)"/>
    <s v="added for 04/04/2025 on 04/10/2025"/>
  </r>
  <r>
    <s v="Watermelons"/>
    <x v="3"/>
    <s v="No"/>
    <s v="N/A"/>
    <s v="RED FLESH SEEDLESS MINIATURE"/>
    <x v="331"/>
    <s v="IMPORTS THROUGH PHILADELPHIA-CAMDEN PENNSYLVANIA-NEW JERSEY"/>
    <n v="750750"/>
    <s v="Boat"/>
    <m/>
    <m/>
    <n v="2024"/>
    <s v="N/A"/>
    <s v="I (import)"/>
    <m/>
  </r>
  <r>
    <s v="Watermelons"/>
    <x v="3"/>
    <s v="No"/>
    <s v="N/A"/>
    <s v="SEEDLESS"/>
    <x v="331"/>
    <s v="IMPORTS THROUGH PHILADELPHIA-CAMDEN PENNSYLVANIA-NEW JERSEY"/>
    <n v="786500"/>
    <s v="Boat"/>
    <m/>
    <m/>
    <n v="2024"/>
    <s v="N/A"/>
    <s v="I (import)"/>
    <m/>
  </r>
  <r>
    <s v="Watermelons"/>
    <x v="4"/>
    <s v="No"/>
    <s v="N/A"/>
    <s v="RED FLESH SEEDLESS MINIATURE"/>
    <x v="331"/>
    <s v="IMPORTS THROUGH PHILADELPHIA-CAMDEN PENNSYLVANIA-NEW JERSEY"/>
    <n v="178750"/>
    <s v="Boat"/>
    <m/>
    <m/>
    <n v="2024"/>
    <s v="N/A"/>
    <s v="I (import)"/>
    <m/>
  </r>
  <r>
    <s v="Watermelons"/>
    <x v="4"/>
    <s v="No"/>
    <s v="N/A"/>
    <s v="SEEDLESS"/>
    <x v="331"/>
    <s v="IMPORTS THROUGH PHILADELPHIA-CAMDEN PENNSYLVANIA-NEW JERSEY"/>
    <n v="500500"/>
    <s v="Boat"/>
    <m/>
    <m/>
    <n v="2024"/>
    <s v="N/A"/>
    <s v="I (import)"/>
    <m/>
  </r>
  <r>
    <s v="Watermelons"/>
    <x v="3"/>
    <s v="No"/>
    <s v="N/A"/>
    <s v="N/A"/>
    <x v="331"/>
    <s v="IMPORTS THROUGH PORT CANAVERAL FLORIDA"/>
    <n v="87080"/>
    <s v="Boat"/>
    <m/>
    <m/>
    <n v="2024"/>
    <s v="N/A"/>
    <s v="I (import)"/>
    <m/>
  </r>
  <r>
    <s v="Watermelons"/>
    <x v="3"/>
    <s v="No"/>
    <s v="N/A"/>
    <s v="RED FLESH SEEDLESS MINIATURE"/>
    <x v="331"/>
    <s v="IMPORTS THROUGH PORT CANAVERAL FLORIDA"/>
    <n v="1107040"/>
    <s v="Boat"/>
    <m/>
    <m/>
    <n v="2024"/>
    <s v="N/A"/>
    <s v="I (import)"/>
    <m/>
  </r>
  <r>
    <s v="Watermelons"/>
    <x v="3"/>
    <s v="No"/>
    <s v="N/A"/>
    <s v="SEEDLESS"/>
    <x v="331"/>
    <s v="IMPORTS THROUGH PORT CANAVERAL FLORIDA"/>
    <n v="2256496"/>
    <s v="Boat"/>
    <m/>
    <m/>
    <n v="2024"/>
    <s v="N/A"/>
    <s v="I (import)"/>
    <m/>
  </r>
  <r>
    <s v="Watermelons"/>
    <x v="4"/>
    <s v="No"/>
    <s v="N/A"/>
    <s v="RED FLESH SEEDLESS MINIATURE"/>
    <x v="331"/>
    <s v="IMPORTS THROUGH PORT CANAVERAL FLORIDA"/>
    <n v="1432640"/>
    <s v="Boat"/>
    <m/>
    <m/>
    <n v="2024"/>
    <s v="N/A"/>
    <s v="I (import)"/>
    <m/>
  </r>
  <r>
    <s v="Watermelons"/>
    <x v="1"/>
    <s v="No"/>
    <s v="N/A"/>
    <s v="SEEDLESS"/>
    <x v="331"/>
    <s v="MEXICO CROSSINGS THROUGH OTAY MESA CALIFORNIA"/>
    <n v="2"/>
    <s v="Truck"/>
    <m/>
    <m/>
    <n v="2024"/>
    <s v="N/A"/>
    <s v="I (import)"/>
    <m/>
  </r>
  <r>
    <s v="Watermelons"/>
    <x v="1"/>
    <s v="No"/>
    <s v="N/A"/>
    <s v="N/A"/>
    <x v="331"/>
    <s v="MEXICO CROSSINGS THROUGH PROGRESO TEXAS"/>
    <n v="387838"/>
    <s v="Truck"/>
    <m/>
    <m/>
    <n v="2024"/>
    <s v="N/A"/>
    <s v="I (import)"/>
    <m/>
  </r>
  <r>
    <s v="Watermelons"/>
    <x v="1"/>
    <s v="No"/>
    <s v="N/A"/>
    <s v="SEEDLESS"/>
    <x v="331"/>
    <s v="MEXICO CROSSINGS THROUGH NOGALES ARIZONA"/>
    <n v="1365595"/>
    <s v="Truck"/>
    <m/>
    <m/>
    <n v="2024"/>
    <s v="N/A"/>
    <s v="I (import)"/>
    <m/>
  </r>
  <r>
    <s v="Watermelons"/>
    <x v="1"/>
    <s v="No"/>
    <s v="N/A"/>
    <s v="N/A"/>
    <x v="331"/>
    <s v="MEXICO CROSSINGS THROUGH OTAY MESA CALIFORNIA"/>
    <n v="7159"/>
    <s v="Truck"/>
    <m/>
    <m/>
    <n v="2024"/>
    <s v="N/A"/>
    <s v="I (import)"/>
    <m/>
  </r>
  <r>
    <s v="Watermelons"/>
    <x v="1"/>
    <s v="No"/>
    <s v="N/A"/>
    <s v="N/A"/>
    <x v="331"/>
    <s v="MEXICO CROSSINGS THROUGH NOGALES ARIZONA"/>
    <n v="218390"/>
    <s v="Truck"/>
    <m/>
    <m/>
    <n v="2024"/>
    <s v="N/A"/>
    <s v="I (import)"/>
    <m/>
  </r>
  <r>
    <s v="Watermelons"/>
    <x v="1"/>
    <s v="Yes"/>
    <s v="N/A"/>
    <s v="RED FLESH SEEDLESS MINIATURE"/>
    <x v="331"/>
    <s v="MEXICO CROSSINGS THROUGH NOGALES ARIZONA"/>
    <n v="38260"/>
    <s v="Truck"/>
    <m/>
    <m/>
    <n v="2024"/>
    <s v="N/A"/>
    <s v="I (import)"/>
    <m/>
  </r>
  <r>
    <s v="Watermelons"/>
    <x v="1"/>
    <s v="No"/>
    <s v="N/A"/>
    <s v="RED FLESH SEEDLESS MINIATURE"/>
    <x v="331"/>
    <s v="MEXICO CROSSINGS THROUGH NOGALES ARIZONA"/>
    <n v="769292"/>
    <s v="Truck"/>
    <m/>
    <m/>
    <n v="2024"/>
    <s v="N/A"/>
    <s v="I (import)"/>
    <m/>
  </r>
  <r>
    <s v="Watermelons"/>
    <x v="8"/>
    <s v="No"/>
    <s v="24 inch bins"/>
    <s v="RED FLESH SEEDED TYPE"/>
    <x v="331"/>
    <s v="FLORIDA"/>
    <n v="1039650"/>
    <s v="Truck"/>
    <n v="1434"/>
    <m/>
    <n v="2025"/>
    <s v="N/A"/>
    <s v="D (domestic)"/>
    <m/>
  </r>
  <r>
    <s v="Watermelons"/>
    <x v="8"/>
    <s v="No"/>
    <s v="24 inch bins"/>
    <s v="RED FLESH SEEDLESS TYPE"/>
    <x v="331"/>
    <s v="FLORIDA"/>
    <n v="10529900"/>
    <s v="Truck"/>
    <n v="14524"/>
    <m/>
    <n v="2025"/>
    <s v="N/A"/>
    <s v="D (domestic)"/>
    <m/>
  </r>
  <r>
    <s v="Watermelons"/>
    <x v="8"/>
    <s v="No"/>
    <s v="cartons"/>
    <s v="RED FLESH SEEDLESS MINIATURE"/>
    <x v="331"/>
    <s v="FLORIDA"/>
    <n v="28560"/>
    <s v="Truck"/>
    <n v="336"/>
    <m/>
    <n v="2025"/>
    <s v="N/A"/>
    <s v="D (domestic)"/>
    <m/>
  </r>
  <r>
    <s v="Watermelons"/>
    <x v="8"/>
    <s v="No"/>
    <s v="24 inch bins"/>
    <s v="RED FLESH SEEDED TYPE"/>
    <x v="332"/>
    <s v="FLORIDA"/>
    <n v="44800"/>
    <s v="Truck"/>
    <n v="112"/>
    <m/>
    <n v="2025"/>
    <s v="N/A"/>
    <s v="D (domestic)"/>
    <s v="added for 04/03/2025 on 04/11/2025"/>
  </r>
  <r>
    <s v="Watermelons"/>
    <x v="1"/>
    <s v="No"/>
    <s v="N/A"/>
    <s v="N/A"/>
    <x v="332"/>
    <s v="MEXICO CROSSINGS THROUGH NOGALES ARIZONA"/>
    <n v="2054333"/>
    <s v="Truck"/>
    <m/>
    <m/>
    <n v="2024"/>
    <s v="N/A"/>
    <s v="I (import)"/>
    <m/>
  </r>
  <r>
    <s v="Watermelons"/>
    <x v="8"/>
    <s v="No"/>
    <s v="24 inch bins"/>
    <s v="RED FLESH SEEDED TYPE"/>
    <x v="332"/>
    <s v="FLORIDA"/>
    <n v="-573600"/>
    <s v="Truck"/>
    <n v="1434"/>
    <m/>
    <n v="2025"/>
    <s v="N/A"/>
    <s v="D (domestic)"/>
    <s v="subtracted on 04/10/2025"/>
  </r>
  <r>
    <s v="Watermelons"/>
    <x v="1"/>
    <s v="Yes"/>
    <s v="N/A"/>
    <s v="RED FLESH SEEDLESS MINIATURE"/>
    <x v="332"/>
    <s v="MEXICO CROSSINGS THROUGH NOGALES ARIZONA"/>
    <n v="37400"/>
    <s v="Truck"/>
    <m/>
    <m/>
    <n v="2024"/>
    <s v="N/A"/>
    <s v="I (import)"/>
    <m/>
  </r>
  <r>
    <s v="Watermelons"/>
    <x v="8"/>
    <s v="No"/>
    <s v="24 inch bins"/>
    <s v="RED FLESH SEEDLESS TYPE"/>
    <x v="332"/>
    <s v="FLORIDA"/>
    <n v="515200"/>
    <s v="Truck"/>
    <n v="1288"/>
    <m/>
    <n v="2025"/>
    <s v="N/A"/>
    <s v="D (domestic)"/>
    <s v="added for 04/03/2025 on 04/11/2025"/>
  </r>
  <r>
    <s v="Watermelons"/>
    <x v="1"/>
    <s v="No"/>
    <s v="N/A"/>
    <s v="RED FLESH SEEDLESS MINIATURE"/>
    <x v="332"/>
    <s v="MEXICO CROSSINGS THROUGH NOGALES ARIZONA"/>
    <n v="925542"/>
    <s v="Truck"/>
    <m/>
    <m/>
    <n v="2024"/>
    <s v="N/A"/>
    <s v="I (import)"/>
    <m/>
  </r>
  <r>
    <s v="Watermelons"/>
    <x v="8"/>
    <s v="No"/>
    <s v="24 inch bins"/>
    <s v="RED FLESH SEEDED TYPE"/>
    <x v="332"/>
    <s v="FLORIDA"/>
    <n v="1600"/>
    <s v="Truck"/>
    <n v="4"/>
    <m/>
    <n v="2025"/>
    <s v="N/A"/>
    <s v="D (domestic)"/>
    <s v="added for 04/03/2025 on 04/10/2025"/>
  </r>
  <r>
    <s v="Watermelons"/>
    <x v="1"/>
    <s v="No"/>
    <s v="N/A"/>
    <s v="SEEDLESS"/>
    <x v="332"/>
    <s v="MEXICO CROSSINGS THROUGH NOGALES ARIZONA"/>
    <n v="1770142"/>
    <s v="Truck"/>
    <m/>
    <m/>
    <n v="2024"/>
    <s v="N/A"/>
    <s v="I (import)"/>
    <m/>
  </r>
  <r>
    <s v="Watermelons"/>
    <x v="8"/>
    <s v="No"/>
    <s v="24 inch bins"/>
    <s v="RED FLESH SEEDLESS TYPE"/>
    <x v="332"/>
    <s v="FLORIDA"/>
    <n v="6369850"/>
    <s v="Truck"/>
    <n v="8786"/>
    <m/>
    <n v="2025"/>
    <s v="N/A"/>
    <s v="D (domestic)"/>
    <m/>
  </r>
  <r>
    <s v="Watermelons"/>
    <x v="1"/>
    <s v="No"/>
    <s v="N/A"/>
    <s v="N/A"/>
    <x v="332"/>
    <s v="MEXICO CROSSINGS THROUGH OTAY MESA CALIFORNIA"/>
    <n v="205746"/>
    <s v="Truck"/>
    <m/>
    <m/>
    <n v="2024"/>
    <s v="N/A"/>
    <s v="I (import)"/>
    <m/>
  </r>
  <r>
    <s v="Watermelons"/>
    <x v="8"/>
    <s v="No"/>
    <s v="24 inch bins"/>
    <s v="RED FLESH SEEDLESS TYPE"/>
    <x v="332"/>
    <s v="FLORIDA"/>
    <n v="-3514400"/>
    <s v="Truck"/>
    <n v="8786"/>
    <m/>
    <n v="2025"/>
    <s v="N/A"/>
    <s v="D (domestic)"/>
    <s v="subtracted on 04/10/2025"/>
  </r>
  <r>
    <s v="Watermelons"/>
    <x v="1"/>
    <s v="No"/>
    <s v="N/A"/>
    <s v="SEEDLESS"/>
    <x v="332"/>
    <s v="MEXICO CROSSINGS THROUGH OTAY MESA CALIFORNIA"/>
    <n v="58014"/>
    <s v="Truck"/>
    <m/>
    <m/>
    <n v="2024"/>
    <s v="N/A"/>
    <s v="I (import)"/>
    <m/>
  </r>
  <r>
    <s v="Watermelons"/>
    <x v="8"/>
    <s v="No"/>
    <s v="24 inch bins"/>
    <s v="RED FLESH SEEDED TYPE"/>
    <x v="332"/>
    <s v="FLORIDA"/>
    <n v="1039650"/>
    <s v="Truck"/>
    <n v="1434"/>
    <m/>
    <n v="2025"/>
    <s v="N/A"/>
    <s v="D (domestic)"/>
    <m/>
  </r>
  <r>
    <s v="Watermelons"/>
    <x v="1"/>
    <s v="No"/>
    <s v="N/A"/>
    <s v="N/A"/>
    <x v="332"/>
    <s v="MEXICO CROSSINGS THROUGH PHARR TEXAS"/>
    <n v="105380"/>
    <s v="Truck"/>
    <m/>
    <m/>
    <n v="2024"/>
    <s v="N/A"/>
    <s v="I (import)"/>
    <m/>
  </r>
  <r>
    <s v="Watermelons"/>
    <x v="8"/>
    <s v="No"/>
    <s v="24 inch bins"/>
    <s v="RED FLESH SEEDLESS TYPE"/>
    <x v="332"/>
    <s v="FLORIDA"/>
    <n v="8800"/>
    <s v="Truck"/>
    <n v="22"/>
    <m/>
    <n v="2025"/>
    <s v="N/A"/>
    <s v="D (domestic)"/>
    <s v="added for 04/03/2025 on 04/10/2025"/>
  </r>
  <r>
    <s v="Watermelons"/>
    <x v="1"/>
    <s v="No"/>
    <s v="N/A"/>
    <s v="N/A"/>
    <x v="332"/>
    <s v="MEXICO CROSSINGS THROUGH PROGRESO TEXAS"/>
    <n v="1166660"/>
    <s v="Truck"/>
    <m/>
    <m/>
    <n v="2024"/>
    <s v="N/A"/>
    <s v="I (import)"/>
    <m/>
  </r>
  <r>
    <s v="Watermelons"/>
    <x v="1"/>
    <s v="No"/>
    <s v="N/A"/>
    <s v="SEEDLESS"/>
    <x v="332"/>
    <s v="MEXICO CROSSINGS THROUGH PROGRESO TEXAS"/>
    <n v="74338"/>
    <s v="Truck"/>
    <m/>
    <m/>
    <n v="2024"/>
    <s v="N/A"/>
    <s v="I (import)"/>
    <m/>
  </r>
  <r>
    <s v="Watermelons"/>
    <x v="3"/>
    <s v="No"/>
    <s v="N/A"/>
    <s v="SEEDLESS"/>
    <x v="332"/>
    <s v="IMPORTS THROUGH FREEPORT TEXAS"/>
    <n v="221206"/>
    <s v="Boat"/>
    <m/>
    <m/>
    <n v="2024"/>
    <s v="N/A"/>
    <s v="I (import)"/>
    <m/>
  </r>
  <r>
    <s v="Watermelons"/>
    <x v="3"/>
    <s v="No"/>
    <s v="N/A"/>
    <s v="SEEDLESS"/>
    <x v="332"/>
    <s v="IMPORTS THROUGH HOUSTON TEXAS"/>
    <n v="42900"/>
    <s v="Boat"/>
    <m/>
    <m/>
    <n v="2024"/>
    <s v="N/A"/>
    <s v="I (import)"/>
    <m/>
  </r>
  <r>
    <s v="Watermelons"/>
    <x v="3"/>
    <s v="No"/>
    <s v="N/A"/>
    <s v="RED FLESH SEEDLESS MINIATURE"/>
    <x v="332"/>
    <s v="IMPORTS THROUGH LOS ANGELES-LONG BEACH CALIFORNIA"/>
    <n v="143000"/>
    <s v="Boat"/>
    <m/>
    <m/>
    <n v="2024"/>
    <s v="N/A"/>
    <s v="I (import)"/>
    <m/>
  </r>
  <r>
    <s v="Watermelons"/>
    <x v="1"/>
    <s v="No"/>
    <s v="N/A"/>
    <s v="SEEDLESS"/>
    <x v="332"/>
    <s v="IMPORTS THROUGH PANAMA CITY FLORIDA"/>
    <n v="116890"/>
    <s v="Boat"/>
    <m/>
    <m/>
    <n v="2024"/>
    <s v="N/A"/>
    <s v="I (import)"/>
    <m/>
  </r>
  <r>
    <s v="Watermelons"/>
    <x v="3"/>
    <s v="No"/>
    <s v="N/A"/>
    <s v="N/A"/>
    <x v="332"/>
    <s v="IMPORTS THROUGH PORT CANAVERAL FLORIDA"/>
    <n v="280892"/>
    <s v="Boat"/>
    <m/>
    <m/>
    <n v="2024"/>
    <s v="N/A"/>
    <s v="I (import)"/>
    <m/>
  </r>
  <r>
    <s v="Watermelons"/>
    <x v="3"/>
    <s v="No"/>
    <s v="N/A"/>
    <s v="SEEDLESS"/>
    <x v="332"/>
    <s v="IMPORTS THROUGH PORT CANAVERAL FLORIDA"/>
    <n v="79200"/>
    <s v="Boat"/>
    <m/>
    <m/>
    <n v="2024"/>
    <s v="N/A"/>
    <s v="I (import)"/>
    <m/>
  </r>
  <r>
    <s v="Watermelons"/>
    <x v="0"/>
    <s v="No"/>
    <s v="N/A"/>
    <s v="N/A"/>
    <x v="332"/>
    <s v="IMPORTS THROUGH SAN JUAN PUERTO RICO"/>
    <n v="12674"/>
    <s v="Boat"/>
    <m/>
    <m/>
    <n v="2024"/>
    <s v="N/A"/>
    <s v="I (import)"/>
    <m/>
  </r>
  <r>
    <s v="Watermelons"/>
    <x v="3"/>
    <s v="No"/>
    <s v="N/A"/>
    <s v="N/A"/>
    <x v="332"/>
    <s v="IMPORTS THROUGH SOUTH FLORIDA/TAMPA"/>
    <n v="377135"/>
    <s v="Boat"/>
    <m/>
    <m/>
    <n v="2024"/>
    <s v="N/A"/>
    <s v="I (import)"/>
    <m/>
  </r>
  <r>
    <s v="Watermelons"/>
    <x v="3"/>
    <s v="No"/>
    <s v="N/A"/>
    <s v="SEEDLESS"/>
    <x v="332"/>
    <s v="IMPORTS THROUGH SOUTH FLORIDA/TAMPA"/>
    <n v="2619265"/>
    <s v="Boat"/>
    <m/>
    <m/>
    <n v="2024"/>
    <s v="N/A"/>
    <s v="I (import)"/>
    <m/>
  </r>
  <r>
    <s v="Watermelons"/>
    <x v="3"/>
    <s v="No"/>
    <s v="N/A"/>
    <s v="SEEDLESS"/>
    <x v="332"/>
    <s v="IMPORTS THROUGH WILMINGTON DELAWARE"/>
    <n v="660000"/>
    <s v="Boat"/>
    <m/>
    <m/>
    <n v="2024"/>
    <s v="N/A"/>
    <s v="I (import)"/>
    <m/>
  </r>
  <r>
    <s v="Watermelons"/>
    <x v="7"/>
    <s v="No"/>
    <s v="N/A"/>
    <s v="SEEDLESS"/>
    <x v="332"/>
    <s v="IMPORTS THROUGH TAMPA AIRPORT FLORIDA"/>
    <n v="356754"/>
    <s v="Boat"/>
    <m/>
    <m/>
    <n v="2024"/>
    <s v="N/A"/>
    <s v="I (import)"/>
    <m/>
  </r>
  <r>
    <s v="Watermelons"/>
    <x v="8"/>
    <s v="No"/>
    <s v="24 inch bins"/>
    <s v="RED FLESH SEEDLESS TYPE"/>
    <x v="333"/>
    <s v="FLORIDA"/>
    <n v="515200"/>
    <s v="Truck"/>
    <n v="1288"/>
    <m/>
    <n v="2025"/>
    <s v="N/A"/>
    <s v="D (domestic)"/>
    <s v="added for 04/02/2025 on 04/11/2025"/>
  </r>
  <r>
    <s v="Watermelons"/>
    <x v="8"/>
    <s v="No"/>
    <s v="24 inch bins"/>
    <s v="RED FLESH SEEDED TYPE"/>
    <x v="333"/>
    <s v="FLORIDA"/>
    <n v="780100"/>
    <s v="Truck"/>
    <n v="1076"/>
    <m/>
    <n v="2025"/>
    <s v="N/A"/>
    <s v="D (domestic)"/>
    <m/>
  </r>
  <r>
    <s v="Watermelons"/>
    <x v="8"/>
    <s v="No"/>
    <s v="24 inch bins"/>
    <s v="RED FLESH SEEDLESS TYPE"/>
    <x v="333"/>
    <s v="FLORIDA"/>
    <n v="8800"/>
    <s v="Truck"/>
    <n v="22"/>
    <m/>
    <n v="2025"/>
    <s v="N/A"/>
    <s v="D (domestic)"/>
    <s v="added for 04/02/2025 on 04/10/2025"/>
  </r>
  <r>
    <s v="Watermelons"/>
    <x v="8"/>
    <s v="No"/>
    <s v="24 inch bins"/>
    <s v="RED FLESH SEEDLESS TYPE"/>
    <x v="333"/>
    <s v="FLORIDA"/>
    <n v="7149950"/>
    <s v="Truck"/>
    <n v="9862"/>
    <m/>
    <n v="2025"/>
    <s v="N/A"/>
    <s v="D (domestic)"/>
    <m/>
  </r>
  <r>
    <s v="Watermelons"/>
    <x v="8"/>
    <s v="No"/>
    <s v="24 inch bins"/>
    <s v="RED FLESH SEEDED TYPE"/>
    <x v="333"/>
    <s v="FLORIDA"/>
    <n v="22400"/>
    <s v="Truck"/>
    <n v="56"/>
    <m/>
    <n v="2025"/>
    <s v="N/A"/>
    <s v="D (domestic)"/>
    <s v="added for 04/02/2025 on 04/11/2025"/>
  </r>
  <r>
    <s v="Watermelons"/>
    <x v="1"/>
    <s v="No"/>
    <s v="N/A"/>
    <s v="N/A"/>
    <x v="333"/>
    <s v="MEXICO CROSSINGS THROUGH NOGALES ARIZONA"/>
    <n v="1454959"/>
    <s v="Truck"/>
    <m/>
    <m/>
    <n v="2024"/>
    <s v="N/A"/>
    <s v="I (import)"/>
    <m/>
  </r>
  <r>
    <s v="Watermelons"/>
    <x v="1"/>
    <s v="No"/>
    <s v="N/A"/>
    <s v="RED FLESH SEEDLESS MINIATURE"/>
    <x v="333"/>
    <s v="MEXICO CROSSINGS THROUGH NOGALES ARIZONA"/>
    <n v="904285"/>
    <s v="Truck"/>
    <m/>
    <m/>
    <n v="2024"/>
    <s v="N/A"/>
    <s v="I (import)"/>
    <m/>
  </r>
  <r>
    <s v="Watermelons"/>
    <x v="1"/>
    <s v="No"/>
    <s v="N/A"/>
    <s v="SEEDLESS"/>
    <x v="333"/>
    <s v="MEXICO CROSSINGS THROUGH NOGALES ARIZONA"/>
    <n v="3073387"/>
    <s v="Truck"/>
    <m/>
    <m/>
    <n v="2024"/>
    <s v="N/A"/>
    <s v="I (import)"/>
    <m/>
  </r>
  <r>
    <s v="Watermelons"/>
    <x v="1"/>
    <s v="No"/>
    <s v="N/A"/>
    <s v="N/A"/>
    <x v="333"/>
    <s v="MEXICO CROSSINGS THROUGH OTAY MESA CALIFORNIA"/>
    <n v="128084"/>
    <s v="Truck"/>
    <m/>
    <m/>
    <n v="2024"/>
    <s v="N/A"/>
    <s v="I (import)"/>
    <m/>
  </r>
  <r>
    <s v="Watermelons"/>
    <x v="1"/>
    <s v="No"/>
    <s v="N/A"/>
    <s v="SEEDLESS"/>
    <x v="333"/>
    <s v="MEXICO CROSSINGS THROUGH OTAY MESA CALIFORNIA"/>
    <n v="165620"/>
    <s v="Truck"/>
    <m/>
    <m/>
    <n v="2024"/>
    <s v="N/A"/>
    <s v="I (import)"/>
    <m/>
  </r>
  <r>
    <s v="Watermelons"/>
    <x v="1"/>
    <s v="No"/>
    <s v="N/A"/>
    <s v="SEEDLESS"/>
    <x v="333"/>
    <s v="MEXICO CROSSINGS THROUGH PHARR TEXAS"/>
    <n v="40663"/>
    <s v="Truck"/>
    <m/>
    <m/>
    <n v="2024"/>
    <s v="N/A"/>
    <s v="I (import)"/>
    <m/>
  </r>
  <r>
    <s v="Watermelons"/>
    <x v="1"/>
    <s v="No"/>
    <s v="N/A"/>
    <s v="N/A"/>
    <x v="333"/>
    <s v="MEXICO CROSSINGS THROUGH PROGRESO TEXAS"/>
    <n v="2399241"/>
    <s v="Truck"/>
    <m/>
    <m/>
    <n v="2024"/>
    <s v="N/A"/>
    <s v="I (import)"/>
    <m/>
  </r>
  <r>
    <s v="Watermelons"/>
    <x v="1"/>
    <s v="No"/>
    <s v="N/A"/>
    <s v="SEEDLESS"/>
    <x v="333"/>
    <s v="MEXICO CROSSINGS THROUGH PROGRESO TEXAS"/>
    <n v="2921127"/>
    <s v="Truck"/>
    <m/>
    <m/>
    <n v="2024"/>
    <s v="N/A"/>
    <s v="I (import)"/>
    <m/>
  </r>
  <r>
    <s v="Watermelons"/>
    <x v="1"/>
    <s v="No"/>
    <s v="N/A"/>
    <s v="SEEDLESS"/>
    <x v="333"/>
    <s v="MEXICO CROSSINGS THROUGH RIO GRANDE CITY TEXAS"/>
    <n v="79200"/>
    <s v="Truck"/>
    <m/>
    <m/>
    <n v="2024"/>
    <s v="N/A"/>
    <s v="I (import)"/>
    <m/>
  </r>
  <r>
    <s v="Watermelons"/>
    <x v="1"/>
    <s v="No"/>
    <s v="N/A"/>
    <s v="N/A"/>
    <x v="333"/>
    <s v="MEXICO CROSSINGS THROUGH SANTA TERESA NEW MEXICO"/>
    <n v="99792"/>
    <s v="Truck"/>
    <m/>
    <m/>
    <n v="2024"/>
    <s v="N/A"/>
    <s v="I (import)"/>
    <m/>
  </r>
  <r>
    <s v="Watermelons"/>
    <x v="7"/>
    <s v="No"/>
    <s v="N/A"/>
    <s v="SEEDLESS"/>
    <x v="333"/>
    <s v="IMPORTS THROUGH FREEPORT TEXAS"/>
    <n v="322863"/>
    <s v="Boat"/>
    <m/>
    <m/>
    <n v="2024"/>
    <s v="N/A"/>
    <s v="I (import)"/>
    <m/>
  </r>
  <r>
    <s v="Watermelons"/>
    <x v="3"/>
    <s v="No"/>
    <s v="N/A"/>
    <s v="RED FLESH SEEDLESS MINIATURE"/>
    <x v="333"/>
    <s v="IMPORTS THROUGH LOS ANGELES-LONG BEACH CALIFORNIA"/>
    <n v="250250"/>
    <s v="Boat"/>
    <m/>
    <m/>
    <n v="2024"/>
    <s v="N/A"/>
    <s v="I (import)"/>
    <m/>
  </r>
  <r>
    <s v="Watermelons"/>
    <x v="1"/>
    <s v="No"/>
    <s v="N/A"/>
    <s v="SEEDLESS"/>
    <x v="333"/>
    <s v="IMPORTS THROUGH PANAMA CITY FLORIDA"/>
    <n v="243034"/>
    <s v="Boat"/>
    <m/>
    <m/>
    <n v="2024"/>
    <s v="N/A"/>
    <s v="I (import)"/>
    <m/>
  </r>
  <r>
    <s v="Watermelons"/>
    <x v="3"/>
    <s v="No"/>
    <s v="N/A"/>
    <s v="N/A"/>
    <x v="333"/>
    <s v="IMPORTS THROUGH PHILADELPHIA-CAMDEN PENNSYLVANIA-NEW JERSEY"/>
    <n v="487648"/>
    <s v="Boat"/>
    <m/>
    <m/>
    <n v="2024"/>
    <s v="N/A"/>
    <s v="I (import)"/>
    <m/>
  </r>
  <r>
    <s v="Watermelons"/>
    <x v="3"/>
    <s v="No"/>
    <s v="N/A"/>
    <s v="SEEDLESS"/>
    <x v="333"/>
    <s v="IMPORTS THROUGH PHILADELPHIA-CAMDEN PENNSYLVANIA-NEW JERSEY"/>
    <n v="133804"/>
    <s v="Boat"/>
    <m/>
    <m/>
    <n v="2024"/>
    <s v="N/A"/>
    <s v="I (import)"/>
    <m/>
  </r>
  <r>
    <s v="Watermelons"/>
    <x v="7"/>
    <s v="No"/>
    <s v="N/A"/>
    <s v="N/A"/>
    <x v="333"/>
    <s v="IMPORTS THROUGH PHILADELPHIA-CAMDEN PENNSYLVANIA-NEW JERSEY"/>
    <n v="591096"/>
    <s v="Boat"/>
    <m/>
    <m/>
    <n v="2024"/>
    <s v="N/A"/>
    <s v="I (import)"/>
    <m/>
  </r>
  <r>
    <s v="Watermelons"/>
    <x v="3"/>
    <s v="No"/>
    <s v="N/A"/>
    <s v="N/A"/>
    <x v="333"/>
    <s v="IMPORTS THROUGH PORT CANAVERAL FLORIDA"/>
    <n v="171600"/>
    <s v="Boat"/>
    <m/>
    <m/>
    <n v="2024"/>
    <s v="N/A"/>
    <s v="I (import)"/>
    <m/>
  </r>
  <r>
    <s v="Watermelons"/>
    <x v="3"/>
    <s v="No"/>
    <s v="N/A"/>
    <s v="SEEDLESS"/>
    <x v="333"/>
    <s v="IMPORTS THROUGH PORT CANAVERAL FLORIDA"/>
    <n v="220000"/>
    <s v="Boat"/>
    <m/>
    <m/>
    <n v="2024"/>
    <s v="N/A"/>
    <s v="I (import)"/>
    <m/>
  </r>
  <r>
    <s v="Watermelons"/>
    <x v="6"/>
    <s v="No"/>
    <s v="N/A"/>
    <s v="N/A"/>
    <x v="333"/>
    <s v="IMPORTS THROUGH PORT CANAVERAL FLORIDA"/>
    <n v="54054"/>
    <s v="Boat"/>
    <m/>
    <m/>
    <n v="2024"/>
    <s v="N/A"/>
    <s v="I (import)"/>
    <m/>
  </r>
  <r>
    <s v="Watermelons"/>
    <x v="7"/>
    <s v="No"/>
    <s v="N/A"/>
    <s v="SEEDLESS"/>
    <x v="333"/>
    <s v="IMPORTS THROUGH PORT CANAVERAL FLORIDA"/>
    <n v="171948"/>
    <s v="Boat"/>
    <m/>
    <m/>
    <n v="2024"/>
    <s v="N/A"/>
    <s v="I (import)"/>
    <m/>
  </r>
  <r>
    <s v="Watermelons"/>
    <x v="0"/>
    <s v="No"/>
    <s v="N/A"/>
    <s v="N/A"/>
    <x v="333"/>
    <s v="IMPORTS THROUGH SAN JUAN PUERTO RICO"/>
    <n v="8380"/>
    <s v="Boat"/>
    <m/>
    <m/>
    <n v="2024"/>
    <s v="N/A"/>
    <s v="I (import)"/>
    <m/>
  </r>
  <r>
    <s v="Watermelons"/>
    <x v="3"/>
    <s v="No"/>
    <s v="N/A"/>
    <s v="N/A"/>
    <x v="333"/>
    <s v="IMPORTS THROUGH SOUTH FLORIDA/TAMPA"/>
    <n v="37613"/>
    <s v="Boat"/>
    <m/>
    <m/>
    <n v="2024"/>
    <s v="N/A"/>
    <s v="I (import)"/>
    <m/>
  </r>
  <r>
    <s v="Watermelons"/>
    <x v="8"/>
    <s v="No"/>
    <s v="24 inch bins"/>
    <s v="RED FLESH SEEDED TYPE"/>
    <x v="334"/>
    <s v="FLORIDA"/>
    <n v="2320000"/>
    <s v="Truck"/>
    <n v="3200"/>
    <m/>
    <n v="2025"/>
    <s v="N/A"/>
    <s v="D (domestic)"/>
    <m/>
  </r>
  <r>
    <s v="Watermelons"/>
    <x v="8"/>
    <s v="No"/>
    <s v="24 inch bins"/>
    <s v="RED FLESH SEEDED TYPE"/>
    <x v="334"/>
    <s v="FLORIDA"/>
    <n v="67200"/>
    <s v="Truck"/>
    <n v="168"/>
    <m/>
    <n v="2025"/>
    <s v="N/A"/>
    <s v="D (domestic)"/>
    <s v="added for 04/01/2025 on 04/11/2025"/>
  </r>
  <r>
    <s v="Watermelons"/>
    <x v="8"/>
    <s v="No"/>
    <s v="24 inch bins"/>
    <s v="RED FLESH SEEDLESS TYPE"/>
    <x v="334"/>
    <s v="FLORIDA"/>
    <n v="10150000"/>
    <s v="Truck"/>
    <n v="14000"/>
    <m/>
    <n v="2025"/>
    <s v="N/A"/>
    <s v="D (domestic)"/>
    <m/>
  </r>
  <r>
    <s v="Watermelons"/>
    <x v="8"/>
    <s v="No"/>
    <s v="24 inch bins"/>
    <s v="RED FLESH SEEDLESS TYPE"/>
    <x v="334"/>
    <s v="FLORIDA"/>
    <n v="14000"/>
    <s v="Truck"/>
    <n v="35"/>
    <m/>
    <n v="2025"/>
    <s v="N/A"/>
    <s v="D (domestic)"/>
    <s v="added for 04/01/2025 on 04/10/2025"/>
  </r>
  <r>
    <s v="Watermelons"/>
    <x v="3"/>
    <s v="No"/>
    <s v="N/A"/>
    <s v="RED FLESH SEEDLESS MINIATURE"/>
    <x v="334"/>
    <s v="IMPORTS THROUGH FREEPORT TEXAS"/>
    <n v="107250"/>
    <s v="Boat"/>
    <m/>
    <m/>
    <n v="2024"/>
    <s v="N/A"/>
    <s v="I (import)"/>
    <m/>
  </r>
  <r>
    <s v="Watermelons"/>
    <x v="8"/>
    <s v="No"/>
    <s v="24 inch bins"/>
    <s v="RED FLESH SEEDED TYPE"/>
    <x v="334"/>
    <s v="FLORIDA"/>
    <n v="-1039650"/>
    <s v="Truck"/>
    <n v="1434"/>
    <m/>
    <n v="2025"/>
    <s v="N/A"/>
    <s v="D (domestic)"/>
    <s v="subtracted on 04/03/2025"/>
  </r>
  <r>
    <s v="Watermelons"/>
    <x v="3"/>
    <s v="No"/>
    <s v="N/A"/>
    <s v="SEEDLESS"/>
    <x v="334"/>
    <s v="IMPORTS THROUGH LOS ANGELES-LONG BEACH CALIFORNIA"/>
    <n v="184800"/>
    <s v="Boat"/>
    <m/>
    <m/>
    <n v="2024"/>
    <s v="N/A"/>
    <s v="I (import)"/>
    <m/>
  </r>
  <r>
    <s v="Watermelons"/>
    <x v="8"/>
    <s v="No"/>
    <s v="24 inch bins"/>
    <s v="RED FLESH SEEDED TYPE"/>
    <x v="334"/>
    <s v="FLORIDA"/>
    <n v="3200"/>
    <s v="Truck"/>
    <n v="8"/>
    <m/>
    <n v="2025"/>
    <s v="N/A"/>
    <s v="D (domestic)"/>
    <s v="added for 04/01/2025 on 04/10/2025"/>
  </r>
  <r>
    <s v="Watermelons"/>
    <x v="7"/>
    <s v="No"/>
    <s v="N/A"/>
    <s v="SEEDLESS"/>
    <x v="334"/>
    <s v="IMPORTS THROUGH LOS ANGELES-LONG BEACH CALIFORNIA"/>
    <n v="87166"/>
    <s v="Boat"/>
    <m/>
    <m/>
    <n v="2024"/>
    <s v="N/A"/>
    <s v="I (import)"/>
    <m/>
  </r>
  <r>
    <s v="Watermelons"/>
    <x v="8"/>
    <s v="No"/>
    <s v="24 inch bins"/>
    <s v="RED FLESH SEEDLESS TYPE"/>
    <x v="334"/>
    <s v="FLORIDA"/>
    <n v="770000"/>
    <s v="Truck"/>
    <n v="1925"/>
    <m/>
    <n v="2025"/>
    <s v="N/A"/>
    <s v="D (domestic)"/>
    <s v="added for 04/01/2025 on 04/11/2025"/>
  </r>
  <r>
    <s v="Watermelons"/>
    <x v="3"/>
    <s v="No"/>
    <s v="N/A"/>
    <s v="SEEDLESS"/>
    <x v="334"/>
    <s v="IMPORTS THROUGH PORT CANAVERAL FLORIDA"/>
    <n v="450142"/>
    <s v="Boat"/>
    <m/>
    <m/>
    <n v="2024"/>
    <s v="N/A"/>
    <s v="I (import)"/>
    <m/>
  </r>
  <r>
    <s v="Watermelons"/>
    <x v="8"/>
    <s v="No"/>
    <s v="24 inch bins"/>
    <s v="RED FLESH SEEDLESS TYPE"/>
    <x v="334"/>
    <s v="FLORIDA"/>
    <n v="-5600000"/>
    <s v="Truck"/>
    <n v="14000"/>
    <m/>
    <n v="2025"/>
    <s v="N/A"/>
    <s v="D (domestic)"/>
    <s v="subtracted on 04/10/2025"/>
  </r>
  <r>
    <s v="Watermelons"/>
    <x v="4"/>
    <s v="No"/>
    <s v="N/A"/>
    <s v="RED FLESH SEEDLESS MINIATURE"/>
    <x v="334"/>
    <s v="IMPORTS THROUGH PORT CANAVERAL FLORIDA"/>
    <n v="250250"/>
    <s v="Boat"/>
    <m/>
    <m/>
    <n v="2024"/>
    <s v="N/A"/>
    <s v="I (import)"/>
    <m/>
  </r>
  <r>
    <s v="Watermelons"/>
    <x v="8"/>
    <s v="No"/>
    <s v="24 inch bins"/>
    <s v="RED FLESH SEEDED TYPE"/>
    <x v="334"/>
    <s v="FLORIDA"/>
    <n v="-1280000"/>
    <s v="Truck"/>
    <n v="3200"/>
    <m/>
    <n v="2025"/>
    <s v="N/A"/>
    <s v="D (domestic)"/>
    <s v="subtracted on 04/10/2025"/>
  </r>
  <r>
    <s v="Watermelons"/>
    <x v="4"/>
    <s v="No"/>
    <s v="N/A"/>
    <s v="SEEDLESS"/>
    <x v="334"/>
    <s v="IMPORTS THROUGH PORT CANAVERAL FLORIDA"/>
    <n v="1394250"/>
    <s v="Boat"/>
    <m/>
    <m/>
    <n v="2024"/>
    <s v="N/A"/>
    <s v="I (import)"/>
    <m/>
  </r>
  <r>
    <s v="Watermelons"/>
    <x v="3"/>
    <s v="No"/>
    <s v="N/A"/>
    <s v="N/A"/>
    <x v="334"/>
    <s v="IMPORTS THROUGH SOUTH FLORIDA/TAMPA"/>
    <n v="557249"/>
    <s v="Boat"/>
    <m/>
    <m/>
    <n v="2024"/>
    <s v="N/A"/>
    <s v="I (import)"/>
    <m/>
  </r>
  <r>
    <s v="Watermelons"/>
    <x v="3"/>
    <s v="No"/>
    <s v="N/A"/>
    <s v="SEEDLESS"/>
    <x v="334"/>
    <s v="IMPORTS THROUGH SOUTH FLORIDA/TAMPA"/>
    <n v="7762"/>
    <s v="Boat"/>
    <m/>
    <m/>
    <n v="2024"/>
    <s v="N/A"/>
    <s v="I (import)"/>
    <m/>
  </r>
  <r>
    <s v="Watermelons"/>
    <x v="4"/>
    <s v="No"/>
    <s v="N/A"/>
    <s v="SEEDLESS"/>
    <x v="334"/>
    <s v="IMPORTS THROUGH SOUTH FLORIDA/TAMPA"/>
    <n v="85160"/>
    <s v="Boat"/>
    <m/>
    <m/>
    <n v="2024"/>
    <s v="N/A"/>
    <s v="I (import)"/>
    <m/>
  </r>
  <r>
    <s v="Watermelons"/>
    <x v="3"/>
    <s v="No"/>
    <s v="N/A"/>
    <s v="SEEDLESS"/>
    <x v="334"/>
    <s v="IMPORTS THROUGH WILMINGTON NORTH CAROLINA"/>
    <n v="158400"/>
    <s v="Boat"/>
    <m/>
    <m/>
    <n v="2024"/>
    <s v="N/A"/>
    <s v="I (import)"/>
    <m/>
  </r>
  <r>
    <s v="Watermelons"/>
    <x v="1"/>
    <s v="No"/>
    <s v="N/A"/>
    <s v="N/A"/>
    <x v="334"/>
    <s v="MEXICO CROSSINGS THROUGH NOGALES ARIZONA"/>
    <n v="6624642"/>
    <s v="Truck"/>
    <m/>
    <m/>
    <n v="2024"/>
    <s v="N/A"/>
    <s v="I (import)"/>
    <m/>
  </r>
  <r>
    <s v="Watermelons"/>
    <x v="1"/>
    <s v="Yes"/>
    <s v="N/A"/>
    <s v="RED FLESH SEEDLESS MINIATURE"/>
    <x v="334"/>
    <s v="MEXICO CROSSINGS THROUGH NOGALES ARIZONA"/>
    <n v="51051"/>
    <s v="Truck"/>
    <m/>
    <m/>
    <n v="2024"/>
    <s v="N/A"/>
    <s v="I (import)"/>
    <m/>
  </r>
  <r>
    <s v="Watermelons"/>
    <x v="1"/>
    <s v="No"/>
    <s v="N/A"/>
    <s v="RED FLESH SEEDLESS MINIATURE"/>
    <x v="334"/>
    <s v="MEXICO CROSSINGS THROUGH NOGALES ARIZONA"/>
    <n v="1747850"/>
    <s v="Truck"/>
    <m/>
    <m/>
    <n v="2024"/>
    <s v="N/A"/>
    <s v="I (import)"/>
    <m/>
  </r>
  <r>
    <s v="Watermelons"/>
    <x v="1"/>
    <s v="No"/>
    <s v="N/A"/>
    <s v="SEEDLESS"/>
    <x v="334"/>
    <s v="MEXICO CROSSINGS THROUGH NOGALES ARIZONA"/>
    <n v="7203425"/>
    <s v="Truck"/>
    <m/>
    <m/>
    <n v="2024"/>
    <s v="N/A"/>
    <s v="I (import)"/>
    <m/>
  </r>
  <r>
    <s v="Watermelons"/>
    <x v="1"/>
    <s v="No"/>
    <s v="N/A"/>
    <s v="N/A"/>
    <x v="334"/>
    <s v="MEXICO CROSSINGS THROUGH OTAY MESA CALIFORNIA"/>
    <n v="33517"/>
    <s v="Truck"/>
    <m/>
    <m/>
    <n v="2024"/>
    <s v="N/A"/>
    <s v="I (import)"/>
    <m/>
  </r>
  <r>
    <s v="Watermelons"/>
    <x v="1"/>
    <s v="No"/>
    <s v="N/A"/>
    <s v="SEEDLESS"/>
    <x v="334"/>
    <s v="MEXICO CROSSINGS THROUGH OTAY MESA CALIFORNIA"/>
    <n v="146575"/>
    <s v="Truck"/>
    <m/>
    <m/>
    <n v="2024"/>
    <s v="N/A"/>
    <s v="I (import)"/>
    <m/>
  </r>
  <r>
    <s v="Watermelons"/>
    <x v="1"/>
    <s v="No"/>
    <s v="N/A"/>
    <s v="SEEDLESS"/>
    <x v="334"/>
    <s v="MEXICO CROSSINGS THROUGH PHARR TEXAS"/>
    <n v="830808"/>
    <s v="Truck"/>
    <m/>
    <m/>
    <n v="2024"/>
    <s v="N/A"/>
    <s v="I (import)"/>
    <m/>
  </r>
  <r>
    <s v="Watermelons"/>
    <x v="1"/>
    <s v="No"/>
    <s v="N/A"/>
    <s v="N/A"/>
    <x v="334"/>
    <s v="MEXICO CROSSINGS THROUGH PROGRESO TEXAS"/>
    <n v="5165805"/>
    <s v="Truck"/>
    <m/>
    <m/>
    <n v="2024"/>
    <s v="N/A"/>
    <s v="I (import)"/>
    <m/>
  </r>
  <r>
    <s v="Watermelons"/>
    <x v="1"/>
    <s v="No"/>
    <s v="N/A"/>
    <s v="SEEDLESS"/>
    <x v="334"/>
    <s v="MEXICO CROSSINGS THROUGH PROGRESO TEXAS"/>
    <n v="914353"/>
    <s v="Truck"/>
    <m/>
    <m/>
    <n v="2024"/>
    <s v="N/A"/>
    <s v="I (import)"/>
    <m/>
  </r>
  <r>
    <s v="Watermelons"/>
    <x v="1"/>
    <s v="No"/>
    <s v="N/A"/>
    <s v="N/A"/>
    <x v="334"/>
    <s v="MEXICO CROSSINGS THROUGH RIO GRANDE CITY TEXAS"/>
    <n v="346918"/>
    <s v="Truck"/>
    <m/>
    <m/>
    <n v="2024"/>
    <s v="N/A"/>
    <s v="I (import)"/>
    <m/>
  </r>
  <r>
    <s v="Watermelons"/>
    <x v="1"/>
    <s v="No"/>
    <s v="N/A"/>
    <s v="SEEDLESS"/>
    <x v="334"/>
    <s v="MEXICO CROSSINGS THROUGH RIO GRANDE CITY TEXAS"/>
    <n v="573760"/>
    <s v="Truck"/>
    <m/>
    <m/>
    <n v="2024"/>
    <s v="N/A"/>
    <s v="I (import)"/>
    <m/>
  </r>
  <r>
    <s v="Watermelons"/>
    <x v="1"/>
    <s v="No"/>
    <s v="N/A"/>
    <s v="N/A"/>
    <x v="334"/>
    <s v="MEXICO CROSSINGS THROUGH SANTA TERESA NEW MEXICO"/>
    <n v="49896"/>
    <s v="Truck"/>
    <m/>
    <m/>
    <n v="2024"/>
    <s v="N/A"/>
    <s v="I (import)"/>
    <m/>
  </r>
  <r>
    <s v="Watermelons"/>
    <x v="8"/>
    <s v="No"/>
    <s v="24 inch bins"/>
    <s v="RED FLESH SEEDLESS TYPE"/>
    <x v="334"/>
    <s v="FLORIDA"/>
    <n v="-4550100"/>
    <s v="Truck"/>
    <n v="6276"/>
    <m/>
    <n v="2025"/>
    <s v="N/A"/>
    <s v="D (domestic)"/>
    <s v="subtracted on 04/03/2025"/>
  </r>
  <r>
    <s v="Watermelons"/>
    <x v="8"/>
    <s v="No"/>
    <s v="24 inch bins"/>
    <s v="RED FLESH SEEDLESS TYPE"/>
    <x v="335"/>
    <s v="FLORIDA"/>
    <n v="560000"/>
    <s v="Truck"/>
    <n v="1400"/>
    <m/>
    <n v="2025"/>
    <s v="N/A"/>
    <s v="D (domestic)"/>
    <s v="added for 03/31/2025 on 04/11/2025"/>
  </r>
  <r>
    <s v="Watermelons"/>
    <x v="8"/>
    <s v="No"/>
    <s v="24 inch bins"/>
    <s v="RED FLESH SEEDED TYPE"/>
    <x v="335"/>
    <s v="FLORIDA"/>
    <n v="-519825"/>
    <s v="Truck"/>
    <n v="717"/>
    <m/>
    <n v="2025"/>
    <s v="N/A"/>
    <s v="D (domestic)"/>
    <s v="subtracted on 04/03/2025"/>
  </r>
  <r>
    <s v="Watermelons"/>
    <x v="8"/>
    <s v="No"/>
    <s v="24 inch bins"/>
    <s v="RED FLESH SEEDLESS TYPE"/>
    <x v="335"/>
    <s v="FLORIDA"/>
    <n v="10000"/>
    <s v="Truck"/>
    <n v="25"/>
    <m/>
    <n v="2025"/>
    <s v="N/A"/>
    <s v="D (domestic)"/>
    <s v="added for 03/31/2025 on 04/10/2025"/>
  </r>
  <r>
    <s v="Watermelons"/>
    <x v="8"/>
    <s v="No"/>
    <s v="24 inch bins"/>
    <s v="RED FLESH SEEDED TYPE"/>
    <x v="335"/>
    <s v="FLORIDA"/>
    <n v="1160000"/>
    <s v="Truck"/>
    <n v="1600"/>
    <m/>
    <n v="2025"/>
    <s v="N/A"/>
    <s v="D (domestic)"/>
    <m/>
  </r>
  <r>
    <s v="Watermelons"/>
    <x v="8"/>
    <s v="No"/>
    <s v="24 inch bins"/>
    <s v="RED FLESH SEEDED TYPE"/>
    <x v="335"/>
    <s v="FLORIDA"/>
    <n v="44800"/>
    <s v="Truck"/>
    <n v="112"/>
    <m/>
    <n v="2025"/>
    <s v="N/A"/>
    <s v="D (domestic)"/>
    <s v="added for 03/31/2025 on 04/11/2025"/>
  </r>
  <r>
    <s v="Watermelons"/>
    <x v="8"/>
    <s v="No"/>
    <s v="24 inch bins"/>
    <s v="RED FLESH SEEDLESS TYPE"/>
    <x v="335"/>
    <s v="FLORIDA"/>
    <n v="7250000"/>
    <s v="Truck"/>
    <n v="10000"/>
    <m/>
    <n v="2025"/>
    <s v="N/A"/>
    <s v="D (domestic)"/>
    <m/>
  </r>
  <r>
    <s v="Watermelons"/>
    <x v="8"/>
    <s v="No"/>
    <s v="24 inch bins"/>
    <s v="RED FLESH SEEDLESS TYPE"/>
    <x v="335"/>
    <s v="FLORIDA"/>
    <n v="-640000"/>
    <s v="Truck"/>
    <n v="1600"/>
    <m/>
    <n v="2025"/>
    <s v="N/A"/>
    <s v="D (domestic)"/>
    <s v="subtracted on 04/10/2025"/>
  </r>
  <r>
    <s v="Watermelons"/>
    <x v="8"/>
    <s v="No"/>
    <s v="24 inch bins"/>
    <s v="RED FLESH SEEDLESS TYPE"/>
    <x v="335"/>
    <s v="FLORIDA"/>
    <n v="-3250175"/>
    <s v="Truck"/>
    <n v="4483"/>
    <m/>
    <n v="2025"/>
    <s v="N/A"/>
    <s v="D (domestic)"/>
    <s v="subtracted on 04/03/2025"/>
  </r>
  <r>
    <s v="Watermelons"/>
    <x v="8"/>
    <s v="No"/>
    <s v="24 inch bins"/>
    <s v="RED FLESH SEEDED TYPE"/>
    <x v="335"/>
    <s v="FLORIDA"/>
    <n v="1600"/>
    <s v="Truck"/>
    <n v="4"/>
    <m/>
    <n v="2025"/>
    <s v="N/A"/>
    <s v="D (domestic)"/>
    <s v="added for 03/31/2025 on 04/10/2025"/>
  </r>
  <r>
    <s v="Watermelons"/>
    <x v="1"/>
    <s v="No"/>
    <s v="N/A"/>
    <s v="SEEDLESS"/>
    <x v="335"/>
    <s v="IMPORTS THROUGH PANAMA CITY FLORIDA"/>
    <n v="123145"/>
    <s v="Boat"/>
    <m/>
    <m/>
    <n v="2024"/>
    <s v="N/A"/>
    <s v="I (import)"/>
    <m/>
  </r>
  <r>
    <s v="Watermelons"/>
    <x v="3"/>
    <s v="No"/>
    <s v="N/A"/>
    <s v="N/A"/>
    <x v="335"/>
    <s v="IMPORTS THROUGH PHILADELPHIA-CAMDEN PENNSYLVANIA-NEW JERSEY"/>
    <n v="186971"/>
    <s v="Boat"/>
    <m/>
    <m/>
    <n v="2024"/>
    <s v="N/A"/>
    <s v="I (import)"/>
    <m/>
  </r>
  <r>
    <s v="Watermelons"/>
    <x v="3"/>
    <s v="No"/>
    <s v="N/A"/>
    <s v="N/A"/>
    <x v="335"/>
    <s v="IMPORTS THROUGH PORT CANAVERAL FLORIDA"/>
    <n v="238795"/>
    <s v="Boat"/>
    <m/>
    <m/>
    <n v="2024"/>
    <s v="N/A"/>
    <s v="I (import)"/>
    <m/>
  </r>
  <r>
    <s v="Watermelons"/>
    <x v="3"/>
    <s v="No"/>
    <s v="N/A"/>
    <s v="SEEDLESS"/>
    <x v="335"/>
    <s v="IMPORTS THROUGH PORT CANAVERAL FLORIDA"/>
    <n v="158400"/>
    <s v="Boat"/>
    <m/>
    <m/>
    <n v="2024"/>
    <s v="N/A"/>
    <s v="I (import)"/>
    <m/>
  </r>
  <r>
    <s v="Watermelons"/>
    <x v="3"/>
    <s v="No"/>
    <s v="N/A"/>
    <s v="N/A"/>
    <x v="335"/>
    <s v="IMPORTS THROUGH SOUTH FLORIDA/TAMPA"/>
    <n v="198288"/>
    <s v="Boat"/>
    <m/>
    <m/>
    <n v="2024"/>
    <s v="N/A"/>
    <s v="I (import)"/>
    <m/>
  </r>
  <r>
    <s v="Watermelons"/>
    <x v="3"/>
    <s v="No"/>
    <s v="N/A"/>
    <s v="SEEDLESS"/>
    <x v="335"/>
    <s v="IMPORTS THROUGH SOUTH FLORIDA/TAMPA"/>
    <n v="2066900"/>
    <s v="Boat"/>
    <m/>
    <m/>
    <n v="2024"/>
    <s v="N/A"/>
    <s v="I (import)"/>
    <m/>
  </r>
  <r>
    <s v="Watermelons"/>
    <x v="4"/>
    <s v="No"/>
    <s v="N/A"/>
    <s v="SEEDLESS"/>
    <x v="335"/>
    <s v="IMPORTS THROUGH TAMPA AIRPORT FLORIDA"/>
    <n v="5749"/>
    <s v="Boat"/>
    <m/>
    <m/>
    <n v="2024"/>
    <s v="N/A"/>
    <s v="I (import)"/>
    <m/>
  </r>
  <r>
    <s v="Watermelons"/>
    <x v="1"/>
    <s v="No"/>
    <s v="N/A"/>
    <s v="N/A"/>
    <x v="335"/>
    <s v="MEXICO CROSSINGS THROUGH NOGALES ARIZONA"/>
    <n v="1857350"/>
    <s v="Truck"/>
    <m/>
    <m/>
    <n v="2024"/>
    <s v="N/A"/>
    <s v="I (import)"/>
    <m/>
  </r>
  <r>
    <s v="Watermelons"/>
    <x v="1"/>
    <s v="No"/>
    <s v="N/A"/>
    <s v="RED FLESH SEEDLESS MINIATURE"/>
    <x v="335"/>
    <s v="MEXICO CROSSINGS THROUGH NOGALES ARIZONA"/>
    <n v="887075"/>
    <s v="Truck"/>
    <m/>
    <m/>
    <n v="2024"/>
    <s v="N/A"/>
    <s v="I (import)"/>
    <m/>
  </r>
  <r>
    <s v="Watermelons"/>
    <x v="1"/>
    <s v="No"/>
    <s v="N/A"/>
    <s v="SEEDLESS"/>
    <x v="335"/>
    <s v="MEXICO CROSSINGS THROUGH NOGALES ARIZONA"/>
    <n v="2755245"/>
    <s v="Truck"/>
    <m/>
    <m/>
    <n v="2024"/>
    <s v="N/A"/>
    <s v="I (import)"/>
    <m/>
  </r>
  <r>
    <s v="Watermelons"/>
    <x v="1"/>
    <s v="No"/>
    <s v="N/A"/>
    <s v="N/A"/>
    <x v="335"/>
    <s v="MEXICO CROSSINGS THROUGH OTAY MESA CALIFORNIA"/>
    <n v="50266"/>
    <s v="Truck"/>
    <m/>
    <m/>
    <n v="2024"/>
    <s v="N/A"/>
    <s v="I (import)"/>
    <m/>
  </r>
  <r>
    <s v="Watermelons"/>
    <x v="3"/>
    <s v="No"/>
    <s v="N/A"/>
    <s v="RED FLESH SEEDLESS MINIATURE"/>
    <x v="335"/>
    <s v="MEXICO CROSSINGS THROUGH PHARR TEXAS"/>
    <n v="141394"/>
    <s v="Truck"/>
    <m/>
    <m/>
    <n v="2024"/>
    <s v="N/A"/>
    <s v="I (import)"/>
    <m/>
  </r>
  <r>
    <s v="Watermelons"/>
    <x v="1"/>
    <s v="No"/>
    <s v="N/A"/>
    <s v="SEEDLESS"/>
    <x v="335"/>
    <s v="MEXICO CROSSINGS THROUGH PHARR TEXAS"/>
    <n v="912540"/>
    <s v="Truck"/>
    <m/>
    <m/>
    <n v="2024"/>
    <s v="N/A"/>
    <s v="I (import)"/>
    <m/>
  </r>
  <r>
    <s v="Watermelons"/>
    <x v="1"/>
    <s v="No"/>
    <s v="N/A"/>
    <s v="N/A"/>
    <x v="335"/>
    <s v="MEXICO CROSSINGS THROUGH PROGRESO TEXAS"/>
    <n v="505010"/>
    <s v="Truck"/>
    <m/>
    <m/>
    <n v="2024"/>
    <s v="N/A"/>
    <s v="I (import)"/>
    <m/>
  </r>
  <r>
    <s v="Watermelons"/>
    <x v="1"/>
    <s v="No"/>
    <s v="N/A"/>
    <s v="SEEDLESS"/>
    <x v="335"/>
    <s v="MEXICO CROSSINGS THROUGH PROGRESO TEXAS"/>
    <n v="2118281"/>
    <s v="Truck"/>
    <m/>
    <m/>
    <n v="2024"/>
    <s v="N/A"/>
    <s v="I (import)"/>
    <m/>
  </r>
  <r>
    <s v="Watermelons"/>
    <x v="1"/>
    <s v="No"/>
    <s v="N/A"/>
    <s v="SEEDLESS"/>
    <x v="335"/>
    <s v="MEXICO CROSSINGS THROUGH RIO GRANDE CITY TEXAS"/>
    <n v="1193852"/>
    <s v="Truck"/>
    <m/>
    <m/>
    <n v="2024"/>
    <s v="N/A"/>
    <s v="I (import)"/>
    <m/>
  </r>
  <r>
    <s v="Watermelons"/>
    <x v="1"/>
    <s v="No"/>
    <s v="N/A"/>
    <s v="N/A"/>
    <x v="335"/>
    <s v="MEXICO CROSSINGS THROUGH SANTA TERESA NEW MEXICO"/>
    <n v="49896"/>
    <s v="Truck"/>
    <m/>
    <m/>
    <n v="2024"/>
    <s v="N/A"/>
    <s v="I (import)"/>
    <m/>
  </r>
  <r>
    <s v="Watermelons"/>
    <x v="3"/>
    <s v="No"/>
    <s v="N/A"/>
    <s v="SEEDLESS"/>
    <x v="335"/>
    <s v="IMPORTS THROUGH HOUSTON TEXAS"/>
    <n v="42900"/>
    <s v="Boat"/>
    <m/>
    <m/>
    <n v="2024"/>
    <s v="N/A"/>
    <s v="I (import)"/>
    <m/>
  </r>
  <r>
    <s v="Watermelons"/>
    <x v="8"/>
    <s v="No"/>
    <s v="24 inch bins"/>
    <s v="RED FLESH SEEDED TYPE"/>
    <x v="336"/>
    <s v="FLORIDA"/>
    <n v="870000"/>
    <s v="Truck"/>
    <n v="1200"/>
    <m/>
    <n v="2025"/>
    <s v="N/A"/>
    <s v="D (domestic)"/>
    <m/>
  </r>
  <r>
    <s v="Watermelons"/>
    <x v="8"/>
    <s v="No"/>
    <s v="24 inch bins"/>
    <s v="RED FLESH SEEDLESS TYPE"/>
    <x v="336"/>
    <s v="FLORIDA"/>
    <n v="7200"/>
    <s v="Truck"/>
    <n v="18"/>
    <m/>
    <n v="2025"/>
    <s v="N/A"/>
    <s v="D (domestic)"/>
    <s v="added for 03/30/2025 on 04/10/2025"/>
  </r>
  <r>
    <s v="Watermelons"/>
    <x v="8"/>
    <s v="No"/>
    <s v="24 inch bins"/>
    <s v="RED FLESH SEEDLESS TYPE"/>
    <x v="336"/>
    <s v="FLORIDA"/>
    <n v="5220000"/>
    <s v="Truck"/>
    <n v="7200"/>
    <m/>
    <n v="2025"/>
    <s v="N/A"/>
    <s v="D (domestic)"/>
    <m/>
  </r>
  <r>
    <s v="Watermelons"/>
    <x v="8"/>
    <s v="No"/>
    <s v="24 inch bins"/>
    <s v="RED FLESH SEEDLESS TYPE"/>
    <x v="336"/>
    <s v="FLORIDA"/>
    <n v="-2340300"/>
    <s v="Truck"/>
    <n v="3228"/>
    <m/>
    <n v="2025"/>
    <s v="N/A"/>
    <s v="D (domestic)"/>
    <s v="subtracted on 04/03/2025"/>
  </r>
  <r>
    <s v="Watermelons"/>
    <x v="8"/>
    <s v="No"/>
    <s v="24 inch bins"/>
    <s v="RED FLESH SEEDED TYPE"/>
    <x v="336"/>
    <s v="FLORIDA"/>
    <n v="-390050"/>
    <s v="Truck"/>
    <n v="538"/>
    <m/>
    <n v="2025"/>
    <s v="N/A"/>
    <s v="D (domestic)"/>
    <s v="subtracted on 04/03/2025"/>
  </r>
  <r>
    <s v="Watermelons"/>
    <x v="8"/>
    <s v="No"/>
    <s v="24 inch bins"/>
    <s v="RED FLESH SEEDLESS TYPE"/>
    <x v="336"/>
    <s v="FLORIDA"/>
    <n v="-2880000"/>
    <s v="Truck"/>
    <n v="7200"/>
    <m/>
    <n v="2025"/>
    <s v="N/A"/>
    <s v="D (domestic)"/>
    <s v="subtracted on 04/10/2025"/>
  </r>
  <r>
    <s v="Watermelons"/>
    <x v="8"/>
    <s v="No"/>
    <s v="24 inch bins"/>
    <s v="RED FLESH SEEDLESS TYPE"/>
    <x v="336"/>
    <s v="FLORIDA"/>
    <n v="448000"/>
    <s v="Truck"/>
    <n v="1120"/>
    <m/>
    <n v="2025"/>
    <s v="N/A"/>
    <s v="D (domestic)"/>
    <s v="added for 03/30/2025 on 04/11/2025"/>
  </r>
  <r>
    <s v="Watermelons"/>
    <x v="8"/>
    <s v="No"/>
    <s v="24 inch bins"/>
    <s v="RED FLESH SEEDED TYPE"/>
    <x v="336"/>
    <s v="FLORIDA"/>
    <n v="44800"/>
    <s v="Truck"/>
    <n v="112"/>
    <m/>
    <n v="2025"/>
    <s v="N/A"/>
    <s v="D (domestic)"/>
    <s v="added for 03/30/2025 on 04/11/2025"/>
  </r>
  <r>
    <s v="Watermelons"/>
    <x v="8"/>
    <s v="No"/>
    <s v="24 inch bins"/>
    <s v="RED FLESH SEEDED TYPE"/>
    <x v="337"/>
    <s v="FLORIDA"/>
    <n v="-519825"/>
    <s v="Truck"/>
    <n v="717"/>
    <m/>
    <n v="2025"/>
    <s v="N/A"/>
    <s v="D (domestic)"/>
    <s v="subtracted on 04/03/2025"/>
  </r>
  <r>
    <s v="Watermelons"/>
    <x v="8"/>
    <s v="No"/>
    <s v="24 inch bins"/>
    <s v="RED FLESH SEEDLESS TYPE"/>
    <x v="337"/>
    <s v="FLORIDA"/>
    <n v="-2880000"/>
    <s v="Truck"/>
    <n v="7200"/>
    <m/>
    <n v="2025"/>
    <s v="N/A"/>
    <s v="D (domestic)"/>
    <s v="subtracted on 04/10/2025"/>
  </r>
  <r>
    <s v="Watermelons"/>
    <x v="8"/>
    <s v="No"/>
    <s v="24 inch bins"/>
    <s v="RED FLESH SEEDED TYPE"/>
    <x v="337"/>
    <s v="FLORIDA"/>
    <n v="1160000"/>
    <s v="Truck"/>
    <n v="1600"/>
    <m/>
    <n v="2025"/>
    <s v="N/A"/>
    <s v="D (domestic)"/>
    <m/>
  </r>
  <r>
    <s v="Watermelons"/>
    <x v="8"/>
    <s v="No"/>
    <s v="24 inch bins"/>
    <s v="RED FLESH SEEDLESS TYPE"/>
    <x v="337"/>
    <s v="FLORIDA"/>
    <n v="403200"/>
    <s v="Truck"/>
    <n v="1008"/>
    <m/>
    <n v="2025"/>
    <s v="N/A"/>
    <s v="D (domestic)"/>
    <s v="added for 03/29/2025 on 04/11/2025"/>
  </r>
  <r>
    <s v="Watermelons"/>
    <x v="8"/>
    <s v="No"/>
    <s v="24 inch bins"/>
    <s v="RED FLESH SEEDLESS TYPE"/>
    <x v="337"/>
    <s v="FLORIDA"/>
    <n v="5220000"/>
    <s v="Truck"/>
    <n v="7200"/>
    <m/>
    <n v="2025"/>
    <s v="N/A"/>
    <s v="D (domestic)"/>
    <m/>
  </r>
  <r>
    <s v="Watermelons"/>
    <x v="8"/>
    <s v="No"/>
    <s v="24 inch bins"/>
    <s v="RED FLESH SEEDLESS TYPE"/>
    <x v="337"/>
    <s v="FLORIDA"/>
    <n v="7200"/>
    <s v="Truck"/>
    <n v="18"/>
    <m/>
    <n v="2025"/>
    <s v="N/A"/>
    <s v="D (domestic)"/>
    <s v="added for 03/29/2025 on 04/10/2025"/>
  </r>
  <r>
    <s v="Watermelons"/>
    <x v="8"/>
    <s v="No"/>
    <s v="24 inch bins"/>
    <s v="RED FLESH SEEDED TYPE"/>
    <x v="337"/>
    <s v="FLORIDA"/>
    <n v="44800"/>
    <s v="Truck"/>
    <n v="112"/>
    <m/>
    <n v="2025"/>
    <s v="N/A"/>
    <s v="D (domestic)"/>
    <s v="added for 03/29/2025 on 04/11/2025"/>
  </r>
  <r>
    <s v="Watermelons"/>
    <x v="8"/>
    <s v="No"/>
    <s v="24 inch bins"/>
    <s v="RED FLESH SEEDED TYPE"/>
    <x v="337"/>
    <s v="FLORIDA"/>
    <n v="2800"/>
    <s v="Truck"/>
    <n v="7"/>
    <m/>
    <n v="2025"/>
    <s v="N/A"/>
    <s v="D (domestic)"/>
    <s v="added for 03/29/2025 on 04/10/2025"/>
  </r>
  <r>
    <s v="Watermelons"/>
    <x v="8"/>
    <s v="No"/>
    <s v="24 inch bins"/>
    <s v="RED FLESH SEEDLESS TYPE"/>
    <x v="337"/>
    <s v="FLORIDA"/>
    <n v="-2340300"/>
    <s v="Truck"/>
    <n v="3228"/>
    <m/>
    <n v="2025"/>
    <s v="N/A"/>
    <s v="D (domestic)"/>
    <s v="subtracted on 04/03/2025"/>
  </r>
  <r>
    <s v="Watermelons"/>
    <x v="8"/>
    <s v="No"/>
    <s v="24 inch bins"/>
    <s v="RED FLESH SEEDED TYPE"/>
    <x v="337"/>
    <s v="FLORIDA"/>
    <n v="-480000"/>
    <s v="Truck"/>
    <n v="1200"/>
    <m/>
    <n v="2025"/>
    <s v="N/A"/>
    <s v="D (domestic)"/>
    <s v="subtracted on 04/10/2025"/>
  </r>
  <r>
    <s v="Watermelons"/>
    <x v="8"/>
    <s v="No"/>
    <s v="24 inch bins"/>
    <s v="RED FLESH SEEDED TYPE"/>
    <x v="338"/>
    <s v="FLORIDA"/>
    <n v="-390050"/>
    <s v="Truck"/>
    <n v="538"/>
    <m/>
    <n v="2025"/>
    <s v="N/A"/>
    <s v="D (domestic)"/>
    <s v="subtracted on 04/03/2025"/>
  </r>
  <r>
    <s v="Watermelons"/>
    <x v="8"/>
    <s v="No"/>
    <s v="24 inch bins"/>
    <s v="RED FLESH SEEDED TYPE"/>
    <x v="338"/>
    <s v="FLORIDA"/>
    <n v="22400"/>
    <s v="Truck"/>
    <n v="56"/>
    <m/>
    <n v="2025"/>
    <s v="N/A"/>
    <s v="D (domestic)"/>
    <s v="added for 03/28/2025 on 04/11/2025"/>
  </r>
  <r>
    <s v="Watermelons"/>
    <x v="8"/>
    <s v="No"/>
    <s v="24 inch bins"/>
    <s v="RED FLESH SEEDLESS TYPE"/>
    <x v="338"/>
    <s v="FLORIDA"/>
    <n v="6380000"/>
    <s v="Truck"/>
    <n v="8800"/>
    <m/>
    <n v="2025"/>
    <s v="N/A"/>
    <s v="D (domestic)"/>
    <m/>
  </r>
  <r>
    <s v="Watermelons"/>
    <x v="8"/>
    <s v="No"/>
    <s v="24 inch bins"/>
    <s v="RED FLESH SEEDED TYPE"/>
    <x v="338"/>
    <s v="FLORIDA"/>
    <n v="-480000"/>
    <s v="Truck"/>
    <n v="1200"/>
    <m/>
    <n v="2025"/>
    <s v="N/A"/>
    <s v="D (domestic)"/>
    <s v="subtracted on 04/10/2025"/>
  </r>
  <r>
    <s v="Watermelons"/>
    <x v="8"/>
    <s v="No"/>
    <s v="24 inch bins"/>
    <s v="RED FLESH SEEDLESS TYPE"/>
    <x v="338"/>
    <s v="FLORIDA"/>
    <n v="-2860125"/>
    <s v="Truck"/>
    <n v="3945"/>
    <m/>
    <n v="2025"/>
    <s v="N/A"/>
    <s v="D (domestic)"/>
    <s v="subtracted on 04/03/2025"/>
  </r>
  <r>
    <s v="Watermelons"/>
    <x v="1"/>
    <s v="No"/>
    <s v="N/A"/>
    <s v="N/A"/>
    <x v="338"/>
    <s v="MEXICO CROSSINGS THROUGH NOGALES ARIZONA"/>
    <n v="718210"/>
    <s v="Truck"/>
    <m/>
    <m/>
    <n v="2024"/>
    <s v="N/A"/>
    <s v="I (import)"/>
    <m/>
  </r>
  <r>
    <s v="Watermelons"/>
    <x v="8"/>
    <s v="No"/>
    <s v="24 inch bins"/>
    <s v="RED FLESH SEEDLESS TYPE"/>
    <x v="338"/>
    <s v="FLORIDA"/>
    <n v="-3520000"/>
    <s v="Truck"/>
    <n v="8800"/>
    <m/>
    <n v="2025"/>
    <s v="N/A"/>
    <s v="D (domestic)"/>
    <s v="subtracted on 04/10/2025"/>
  </r>
  <r>
    <s v="Watermelons"/>
    <x v="1"/>
    <s v="Yes"/>
    <s v="N/A"/>
    <s v="RED FLESH SEEDLESS MINIATURE"/>
    <x v="338"/>
    <s v="MEXICO CROSSINGS THROUGH NOGALES ARIZONA"/>
    <n v="43721"/>
    <s v="Truck"/>
    <m/>
    <m/>
    <n v="2024"/>
    <s v="N/A"/>
    <s v="I (import)"/>
    <m/>
  </r>
  <r>
    <s v="Watermelons"/>
    <x v="8"/>
    <s v="No"/>
    <s v="24 inch bins"/>
    <s v="RED FLESH SEEDED TYPE"/>
    <x v="338"/>
    <s v="FLORIDA"/>
    <n v="1200"/>
    <s v="Truck"/>
    <n v="3"/>
    <m/>
    <n v="2025"/>
    <s v="N/A"/>
    <s v="D (domestic)"/>
    <s v="added for 03/28/2025 on 04/10/2025"/>
  </r>
  <r>
    <s v="Watermelons"/>
    <x v="1"/>
    <s v="No"/>
    <s v="N/A"/>
    <s v="RED FLESH SEEDLESS MINIATURE"/>
    <x v="338"/>
    <s v="MEXICO CROSSINGS THROUGH NOGALES ARIZONA"/>
    <n v="454232"/>
    <s v="Truck"/>
    <m/>
    <m/>
    <n v="2024"/>
    <s v="N/A"/>
    <s v="I (import)"/>
    <m/>
  </r>
  <r>
    <s v="Watermelons"/>
    <x v="8"/>
    <s v="No"/>
    <s v="24 inch bins"/>
    <s v="RED FLESH SEEDLESS TYPE"/>
    <x v="338"/>
    <s v="FLORIDA"/>
    <n v="800"/>
    <s v="Truck"/>
    <n v="22"/>
    <m/>
    <n v="2025"/>
    <s v="N/A"/>
    <s v="D (domestic)"/>
    <s v="added for 03/28/2025 on 04/10/2025"/>
  </r>
  <r>
    <s v="Watermelons"/>
    <x v="1"/>
    <s v="No"/>
    <s v="N/A"/>
    <s v="SEEDLESS"/>
    <x v="338"/>
    <s v="MEXICO CROSSINGS THROUGH NOGALES ARIZONA"/>
    <n v="2033990"/>
    <s v="Truck"/>
    <m/>
    <m/>
    <n v="2024"/>
    <s v="N/A"/>
    <s v="I (import)"/>
    <m/>
  </r>
  <r>
    <s v="Watermelons"/>
    <x v="1"/>
    <s v="No"/>
    <s v="N/A"/>
    <s v="SEEDLESS"/>
    <x v="338"/>
    <s v="MEXICO CROSSINGS THROUGH OTAY MESA CALIFORNIA"/>
    <n v="51110"/>
    <s v="Truck"/>
    <m/>
    <m/>
    <n v="2024"/>
    <s v="N/A"/>
    <s v="I (import)"/>
    <m/>
  </r>
  <r>
    <s v="Watermelons"/>
    <x v="3"/>
    <s v="No"/>
    <s v="N/A"/>
    <s v="RED FLESH SEEDLESS MINIATURE"/>
    <x v="338"/>
    <s v="MEXICO CROSSINGS THROUGH PHARR TEXAS"/>
    <n v="47135"/>
    <s v="Truck"/>
    <m/>
    <m/>
    <n v="2024"/>
    <s v="N/A"/>
    <s v="I (import)"/>
    <m/>
  </r>
  <r>
    <s v="Watermelons"/>
    <x v="1"/>
    <s v="No"/>
    <s v="N/A"/>
    <s v="SEEDLESS"/>
    <x v="338"/>
    <s v="MEXICO CROSSINGS THROUGH PHARR TEXAS"/>
    <n v="318294"/>
    <s v="Truck"/>
    <m/>
    <m/>
    <n v="2024"/>
    <s v="N/A"/>
    <s v="I (import)"/>
    <m/>
  </r>
  <r>
    <s v="Watermelons"/>
    <x v="1"/>
    <s v="No"/>
    <s v="N/A"/>
    <s v="N/A"/>
    <x v="338"/>
    <s v="MEXICO CROSSINGS THROUGH PROGRESO TEXAS"/>
    <n v="1037001"/>
    <s v="Truck"/>
    <m/>
    <m/>
    <n v="2024"/>
    <s v="N/A"/>
    <s v="I (import)"/>
    <m/>
  </r>
  <r>
    <s v="Watermelons"/>
    <x v="1"/>
    <s v="No"/>
    <s v="N/A"/>
    <s v="N/A"/>
    <x v="338"/>
    <s v="MEXICO CROSSINGS THROUGH SANTA TERESA NEW MEXICO"/>
    <n v="99792"/>
    <s v="Truck"/>
    <m/>
    <m/>
    <n v="2024"/>
    <s v="N/A"/>
    <s v="I (import)"/>
    <m/>
  </r>
  <r>
    <s v="Watermelons"/>
    <x v="3"/>
    <s v="No"/>
    <s v="N/A"/>
    <s v="RED FLESH SEEDLESS MINIATURE"/>
    <x v="338"/>
    <s v="IMPORTS THROUGH LOS ANGELES-LONG BEACH CALIFORNIA"/>
    <n v="143000"/>
    <s v="Boat"/>
    <m/>
    <m/>
    <n v="2024"/>
    <s v="N/A"/>
    <s v="I (import)"/>
    <m/>
  </r>
  <r>
    <s v="Watermelons"/>
    <x v="3"/>
    <s v="No"/>
    <s v="N/A"/>
    <s v="SEEDLESS"/>
    <x v="338"/>
    <s v="IMPORTS THROUGH LOS ANGELES-LONG BEACH CALIFORNIA"/>
    <n v="220000"/>
    <s v="Boat"/>
    <m/>
    <m/>
    <n v="2024"/>
    <s v="N/A"/>
    <s v="I (import)"/>
    <m/>
  </r>
  <r>
    <s v="Watermelons"/>
    <x v="7"/>
    <s v="No"/>
    <s v="N/A"/>
    <s v="SEEDLESS"/>
    <x v="338"/>
    <s v="IMPORTS THROUGH LOS ANGELES-LONG BEACH CALIFORNIA"/>
    <n v="123592"/>
    <s v="Boat"/>
    <m/>
    <m/>
    <n v="2024"/>
    <s v="N/A"/>
    <s v="I (import)"/>
    <m/>
  </r>
  <r>
    <s v="Watermelons"/>
    <x v="3"/>
    <s v="No"/>
    <s v="N/A"/>
    <s v="N/A"/>
    <x v="338"/>
    <s v="IMPORTS THROUGH PHILADELPHIA-CAMDEN PENNSYLVANIA-NEW JERSEY"/>
    <n v="229264"/>
    <s v="Boat"/>
    <m/>
    <m/>
    <n v="2024"/>
    <s v="N/A"/>
    <s v="I (import)"/>
    <m/>
  </r>
  <r>
    <s v="Watermelons"/>
    <x v="3"/>
    <s v="No"/>
    <s v="N/A"/>
    <s v="RED FLESH SEEDLESS MINIATURE"/>
    <x v="338"/>
    <s v="IMPORTS THROUGH PORT CANAVERAL FLORIDA"/>
    <n v="1953600"/>
    <s v="Boat"/>
    <m/>
    <m/>
    <n v="2024"/>
    <s v="N/A"/>
    <s v="I (import)"/>
    <m/>
  </r>
  <r>
    <s v="Watermelons"/>
    <x v="3"/>
    <s v="No"/>
    <s v="N/A"/>
    <s v="SEEDLESS"/>
    <x v="338"/>
    <s v="IMPORTS THROUGH PORT CANAVERAL FLORIDA"/>
    <n v="1612160"/>
    <s v="Boat"/>
    <m/>
    <m/>
    <n v="2024"/>
    <s v="N/A"/>
    <s v="I (import)"/>
    <m/>
  </r>
  <r>
    <s v="Watermelons"/>
    <x v="6"/>
    <s v="No"/>
    <s v="N/A"/>
    <s v="N/A"/>
    <x v="338"/>
    <s v="IMPORTS THROUGH PORT CANAVERAL FLORIDA"/>
    <n v="158822"/>
    <s v="Boat"/>
    <m/>
    <m/>
    <n v="2024"/>
    <s v="N/A"/>
    <s v="I (import)"/>
    <m/>
  </r>
  <r>
    <s v="Watermelons"/>
    <x v="7"/>
    <s v="No"/>
    <s v="N/A"/>
    <s v="SEEDLESS"/>
    <x v="338"/>
    <s v="IMPORTS THROUGH SOUTH FLORIDA/TAMPA"/>
    <n v="86724"/>
    <s v="Boat"/>
    <m/>
    <m/>
    <n v="2024"/>
    <s v="N/A"/>
    <s v="I (import)"/>
    <m/>
  </r>
  <r>
    <s v="Watermelons"/>
    <x v="8"/>
    <s v="No"/>
    <s v="24 inch bins"/>
    <s v="RED FLESH SEEDED TYPE"/>
    <x v="338"/>
    <s v="FLORIDA"/>
    <n v="870000"/>
    <s v="Truck"/>
    <n v="1200"/>
    <m/>
    <n v="2025"/>
    <s v="N/A"/>
    <s v="D (domestic)"/>
    <m/>
  </r>
  <r>
    <s v="Watermelons"/>
    <x v="8"/>
    <s v="No"/>
    <s v="24 inch bins"/>
    <s v="RED FLESH SEEDLESS TYPE"/>
    <x v="338"/>
    <s v="FLORIDA"/>
    <n v="515200"/>
    <s v="Truck"/>
    <n v="1288"/>
    <m/>
    <n v="2025"/>
    <s v="N/A"/>
    <s v="D (domestic)"/>
    <s v="added for 03/28/2025 on 04/11/2025"/>
  </r>
  <r>
    <s v="Watermelons"/>
    <x v="8"/>
    <s v="No"/>
    <s v="24 inch bins"/>
    <s v="RED FLESH SEEDED TYPE"/>
    <x v="339"/>
    <s v="FLORIDA"/>
    <n v="-519825"/>
    <s v="Truck"/>
    <n v="717"/>
    <m/>
    <n v="2025"/>
    <s v="N/A"/>
    <s v="D (domestic)"/>
    <s v="subtracted on 04/03/2025"/>
  </r>
  <r>
    <s v="Watermelons"/>
    <x v="8"/>
    <s v="No"/>
    <s v="24 inch bins"/>
    <s v="RED FLESH SEEDLESS TYPE"/>
    <x v="339"/>
    <s v="FLORIDA"/>
    <n v="-2880000"/>
    <s v="Truck"/>
    <n v="7200"/>
    <m/>
    <n v="2025"/>
    <s v="N/A"/>
    <s v="D (domestic)"/>
    <s v="subtracted on 04/10/2025"/>
  </r>
  <r>
    <s v="Watermelons"/>
    <x v="8"/>
    <s v="No"/>
    <s v="24 inch bins"/>
    <s v="RED FLESH SEEDLESS TYPE"/>
    <x v="339"/>
    <s v="FLORIDA"/>
    <n v="-2340300"/>
    <s v="Truck"/>
    <n v="3228"/>
    <m/>
    <n v="2025"/>
    <s v="N/A"/>
    <s v="D (domestic)"/>
    <s v="subtracted on 04/03/2025"/>
  </r>
  <r>
    <s v="Watermelons"/>
    <x v="8"/>
    <s v="No"/>
    <s v="24 inch bins"/>
    <s v="RED FLESH SEEDLESS TYPE"/>
    <x v="339"/>
    <s v="FLORIDA"/>
    <n v="448000"/>
    <s v="Truck"/>
    <n v="1120"/>
    <m/>
    <n v="2025"/>
    <s v="N/A"/>
    <s v="D (domestic)"/>
    <s v="added for 03/27/2025 on 04/11/2025"/>
  </r>
  <r>
    <s v="Watermelons"/>
    <x v="8"/>
    <s v="No"/>
    <s v="24 inch bins"/>
    <s v="RED FLESH SEEDED TYPE"/>
    <x v="339"/>
    <s v="FLORIDA"/>
    <n v="-640000"/>
    <s v="Truck"/>
    <n v="1600"/>
    <m/>
    <n v="2025"/>
    <s v="N/A"/>
    <s v="D (domestic)"/>
    <s v="subtracted on 04/10/2025"/>
  </r>
  <r>
    <s v="Watermelons"/>
    <x v="1"/>
    <s v="No"/>
    <s v="N/A"/>
    <s v="SEEDLESS"/>
    <x v="339"/>
    <s v="IMPORTS THROUGH PANAMA CITY FLORIDA"/>
    <n v="542920"/>
    <s v="Boat"/>
    <m/>
    <m/>
    <n v="2024"/>
    <s v="N/A"/>
    <s v="I (import)"/>
    <m/>
  </r>
  <r>
    <s v="Watermelons"/>
    <x v="3"/>
    <s v="No"/>
    <s v="N/A"/>
    <s v="SEEDLESS"/>
    <x v="339"/>
    <s v="IMPORTS THROUGH PHILADELPHIA-CAMDEN PENNSYLVANIA-NEW JERSEY"/>
    <n v="76032"/>
    <s v="Boat"/>
    <m/>
    <m/>
    <n v="2024"/>
    <s v="N/A"/>
    <s v="I (import)"/>
    <m/>
  </r>
  <r>
    <s v="Watermelons"/>
    <x v="3"/>
    <s v="No"/>
    <s v="N/A"/>
    <s v="N/A"/>
    <x v="339"/>
    <s v="IMPORTS THROUGH PORT CANAVERAL FLORIDA"/>
    <n v="111197"/>
    <s v="Boat"/>
    <m/>
    <m/>
    <n v="2024"/>
    <s v="N/A"/>
    <s v="I (import)"/>
    <m/>
  </r>
  <r>
    <s v="Watermelons"/>
    <x v="3"/>
    <s v="No"/>
    <s v="N/A"/>
    <s v="SEEDLESS"/>
    <x v="339"/>
    <s v="IMPORTS THROUGH PORT CANAVERAL FLORIDA"/>
    <n v="79200"/>
    <s v="Boat"/>
    <m/>
    <m/>
    <n v="2024"/>
    <s v="N/A"/>
    <s v="I (import)"/>
    <m/>
  </r>
  <r>
    <s v="Watermelons"/>
    <x v="0"/>
    <s v="No"/>
    <s v="N/A"/>
    <s v="N/A"/>
    <x v="339"/>
    <s v="IMPORTS THROUGH SAN JUAN PUERTO RICO"/>
    <n v="49927"/>
    <s v="Boat"/>
    <m/>
    <m/>
    <n v="2024"/>
    <s v="N/A"/>
    <s v="I (import)"/>
    <m/>
  </r>
  <r>
    <s v="Watermelons"/>
    <x v="3"/>
    <s v="No"/>
    <s v="N/A"/>
    <s v="N/A"/>
    <x v="339"/>
    <s v="IMPORTS THROUGH SOUTH FLORIDA/TAMPA"/>
    <n v="251810"/>
    <s v="Boat"/>
    <m/>
    <m/>
    <n v="2024"/>
    <s v="N/A"/>
    <s v="I (import)"/>
    <m/>
  </r>
  <r>
    <s v="Watermelons"/>
    <x v="3"/>
    <s v="No"/>
    <s v="N/A"/>
    <s v="SEEDLESS"/>
    <x v="339"/>
    <s v="IMPORTS THROUGH SOUTH FLORIDA/TAMPA"/>
    <n v="1936000"/>
    <s v="Boat"/>
    <m/>
    <m/>
    <n v="2024"/>
    <s v="N/A"/>
    <s v="I (import)"/>
    <m/>
  </r>
  <r>
    <s v="Watermelons"/>
    <x v="1"/>
    <s v="No"/>
    <s v="N/A"/>
    <s v="SEEDLESS"/>
    <x v="339"/>
    <s v="IMPORTS THROUGH SOUTH FLORIDA/TAMPA"/>
    <n v="165000"/>
    <s v="Boat"/>
    <m/>
    <m/>
    <n v="2024"/>
    <s v="N/A"/>
    <s v="I (import)"/>
    <m/>
  </r>
  <r>
    <s v="Watermelons"/>
    <x v="3"/>
    <s v="No"/>
    <s v="N/A"/>
    <s v="SEEDLESS"/>
    <x v="339"/>
    <s v="IMPORTS THROUGH WILMINGTON DELAWARE"/>
    <n v="572000"/>
    <s v="Boat"/>
    <m/>
    <m/>
    <n v="2024"/>
    <s v="N/A"/>
    <s v="I (import)"/>
    <m/>
  </r>
  <r>
    <s v="Watermelons"/>
    <x v="7"/>
    <s v="No"/>
    <s v="N/A"/>
    <s v="SEEDLESS"/>
    <x v="339"/>
    <s v="IMPORTS THROUGH TAMPA AIRPORT FLORIDA"/>
    <n v="90409"/>
    <s v="Boat"/>
    <m/>
    <m/>
    <n v="2024"/>
    <s v="N/A"/>
    <s v="I (import)"/>
    <m/>
  </r>
  <r>
    <s v="Watermelons"/>
    <x v="1"/>
    <s v="No"/>
    <s v="N/A"/>
    <s v="N/A"/>
    <x v="339"/>
    <s v="MEXICO CROSSINGS THROUGH NOGALES ARIZONA"/>
    <n v="1009642"/>
    <s v="Truck"/>
    <m/>
    <m/>
    <n v="2024"/>
    <s v="N/A"/>
    <s v="I (import)"/>
    <m/>
  </r>
  <r>
    <s v="Watermelons"/>
    <x v="1"/>
    <s v="Yes"/>
    <s v="N/A"/>
    <s v="RED FLESH SEEDLESS MINIATURE"/>
    <x v="339"/>
    <s v="MEXICO CROSSINGS THROUGH NOGALES ARIZONA"/>
    <n v="55539"/>
    <s v="Truck"/>
    <m/>
    <m/>
    <n v="2024"/>
    <s v="N/A"/>
    <s v="I (import)"/>
    <m/>
  </r>
  <r>
    <s v="Watermelons"/>
    <x v="1"/>
    <s v="No"/>
    <s v="N/A"/>
    <s v="RED FLESH SEEDLESS MINIATURE"/>
    <x v="339"/>
    <s v="MEXICO CROSSINGS THROUGH NOGALES ARIZONA"/>
    <n v="500764"/>
    <s v="Truck"/>
    <m/>
    <m/>
    <n v="2024"/>
    <s v="N/A"/>
    <s v="I (import)"/>
    <m/>
  </r>
  <r>
    <s v="Watermelons"/>
    <x v="1"/>
    <s v="No"/>
    <s v="N/A"/>
    <s v="SEEDLESS"/>
    <x v="339"/>
    <s v="MEXICO CROSSINGS THROUGH NOGALES ARIZONA"/>
    <n v="2687384"/>
    <s v="Truck"/>
    <m/>
    <m/>
    <n v="2024"/>
    <s v="N/A"/>
    <s v="I (import)"/>
    <m/>
  </r>
  <r>
    <s v="Watermelons"/>
    <x v="1"/>
    <s v="No"/>
    <s v="N/A"/>
    <s v="N/A"/>
    <x v="339"/>
    <s v="MEXICO CROSSINGS THROUGH OTAY MESA CALIFORNIA"/>
    <n v="126307"/>
    <s v="Truck"/>
    <m/>
    <m/>
    <n v="2024"/>
    <s v="N/A"/>
    <s v="I (import)"/>
    <m/>
  </r>
  <r>
    <s v="Watermelons"/>
    <x v="1"/>
    <s v="No"/>
    <s v="N/A"/>
    <s v="SEEDLESS"/>
    <x v="339"/>
    <s v="MEXICO CROSSINGS THROUGH OTAY MESA CALIFORNIA"/>
    <n v="53295"/>
    <s v="Truck"/>
    <m/>
    <m/>
    <n v="2024"/>
    <s v="N/A"/>
    <s v="I (import)"/>
    <m/>
  </r>
  <r>
    <s v="Watermelons"/>
    <x v="1"/>
    <s v="No"/>
    <s v="N/A"/>
    <s v="N/A"/>
    <x v="339"/>
    <s v="MEXICO CROSSINGS THROUGH PHARR TEXAS"/>
    <n v="142203"/>
    <s v="Truck"/>
    <m/>
    <m/>
    <n v="2024"/>
    <s v="N/A"/>
    <s v="I (import)"/>
    <m/>
  </r>
  <r>
    <s v="Watermelons"/>
    <x v="1"/>
    <s v="No"/>
    <s v="N/A"/>
    <s v="SEEDLESS"/>
    <x v="339"/>
    <s v="MEXICO CROSSINGS THROUGH PHARR TEXAS"/>
    <n v="47362"/>
    <s v="Truck"/>
    <m/>
    <m/>
    <n v="2024"/>
    <s v="N/A"/>
    <s v="I (import)"/>
    <m/>
  </r>
  <r>
    <s v="Watermelons"/>
    <x v="1"/>
    <s v="No"/>
    <s v="N/A"/>
    <s v="N/A"/>
    <x v="339"/>
    <s v="MEXICO CROSSINGS THROUGH PROGRESO TEXAS"/>
    <n v="1876292"/>
    <s v="Truck"/>
    <m/>
    <m/>
    <n v="2024"/>
    <s v="N/A"/>
    <s v="I (import)"/>
    <m/>
  </r>
  <r>
    <s v="Watermelons"/>
    <x v="1"/>
    <s v="No"/>
    <s v="N/A"/>
    <s v="SEEDLESS"/>
    <x v="339"/>
    <s v="MEXICO CROSSINGS THROUGH PROGRESO TEXAS"/>
    <n v="74096"/>
    <s v="Truck"/>
    <m/>
    <m/>
    <n v="2024"/>
    <s v="N/A"/>
    <s v="I (import)"/>
    <m/>
  </r>
  <r>
    <s v="Watermelons"/>
    <x v="1"/>
    <s v="No"/>
    <s v="N/A"/>
    <s v="N/A"/>
    <x v="339"/>
    <s v="MEXICO CROSSINGS THROUGH SANTA TERESA NEW MEXICO"/>
    <n v="99792"/>
    <s v="Truck"/>
    <m/>
    <m/>
    <n v="2024"/>
    <s v="N/A"/>
    <s v="I (import)"/>
    <m/>
  </r>
  <r>
    <s v="Watermelons"/>
    <x v="7"/>
    <s v="No"/>
    <s v="N/A"/>
    <s v="SEEDLESS"/>
    <x v="339"/>
    <s v="IMPORTS THROUGH LOS ANGELES-LONG BEACH CALIFORNIA"/>
    <n v="26246"/>
    <s v="Boat"/>
    <m/>
    <m/>
    <n v="2024"/>
    <s v="N/A"/>
    <s v="I (import)"/>
    <m/>
  </r>
  <r>
    <s v="Watermelons"/>
    <x v="8"/>
    <s v="No"/>
    <s v="24 inch bins"/>
    <s v="RED FLESH SEEDED TYPE"/>
    <x v="339"/>
    <s v="FLORIDA"/>
    <n v="1160000"/>
    <s v="Truck"/>
    <n v="1600"/>
    <m/>
    <n v="2025"/>
    <s v="N/A"/>
    <s v="D (domestic)"/>
    <m/>
  </r>
  <r>
    <s v="Watermelons"/>
    <x v="8"/>
    <s v="No"/>
    <s v="24 inch bins"/>
    <s v="RED FLESH SEEDLESS TYPE"/>
    <x v="339"/>
    <s v="FLORIDA"/>
    <n v="5220000"/>
    <s v="Truck"/>
    <n v="7200"/>
    <m/>
    <n v="2025"/>
    <s v="N/A"/>
    <s v="D (domestic)"/>
    <m/>
  </r>
  <r>
    <s v="Watermelons"/>
    <x v="8"/>
    <s v="No"/>
    <s v="24 inch bins"/>
    <s v="RED FLESH SEEDED TYPE"/>
    <x v="339"/>
    <s v="FLORIDA"/>
    <n v="67200"/>
    <s v="Truck"/>
    <n v="168"/>
    <m/>
    <n v="2025"/>
    <s v="N/A"/>
    <s v="D (domestic)"/>
    <s v="added for 03/27/2025 on 04/11/2025"/>
  </r>
  <r>
    <s v="Watermelons"/>
    <x v="8"/>
    <s v="No"/>
    <s v="24 inch bins"/>
    <s v="RED FLESH SEEDLESS TYPE"/>
    <x v="340"/>
    <s v="FLORIDA"/>
    <n v="-2720200"/>
    <s v="Truck"/>
    <n v="3752"/>
    <m/>
    <n v="2025"/>
    <s v="N/A"/>
    <s v="D (domestic)"/>
    <s v="subtracted on 04/03/2025"/>
  </r>
  <r>
    <s v="Watermelons"/>
    <x v="8"/>
    <s v="No"/>
    <s v="24 inch bins"/>
    <s v="RED FLESH SEEDLESS TYPE"/>
    <x v="340"/>
    <s v="FLORIDA"/>
    <n v="-2720000"/>
    <s v="Truck"/>
    <n v="6800"/>
    <m/>
    <n v="2025"/>
    <s v="N/A"/>
    <s v="D (domestic)"/>
    <s v="subtracted on 04/10/2025"/>
  </r>
  <r>
    <s v="Watermelons"/>
    <x v="8"/>
    <s v="No"/>
    <s v="24 inch bins"/>
    <s v="RED FLESH SEEDED TYPE"/>
    <x v="340"/>
    <s v="FLORIDA"/>
    <n v="-519825"/>
    <s v="Truck"/>
    <n v="717"/>
    <m/>
    <n v="2025"/>
    <s v="N/A"/>
    <s v="D (domestic)"/>
    <s v="subtracted on 04/03/2025"/>
  </r>
  <r>
    <s v="Watermelons"/>
    <x v="8"/>
    <s v="No"/>
    <s v="24 inch bins"/>
    <s v="RED FLESH SEEDED TYPE"/>
    <x v="340"/>
    <s v="FLORIDA"/>
    <n v="22400"/>
    <s v="Truck"/>
    <n v="56"/>
    <m/>
    <n v="2025"/>
    <s v="N/A"/>
    <s v="D (domestic)"/>
    <s v="added for 03/26/2025 on 04/11/2025"/>
  </r>
  <r>
    <s v="Watermelons"/>
    <x v="8"/>
    <s v="No"/>
    <s v="24 inch bins"/>
    <s v="RED FLESH SEEDED TYPE"/>
    <x v="340"/>
    <s v="FLORIDA"/>
    <n v="-640000"/>
    <s v="Truck"/>
    <n v="1600"/>
    <m/>
    <n v="2025"/>
    <s v="N/A"/>
    <s v="D (domestic)"/>
    <s v="subtracted on 04/10/2025"/>
  </r>
  <r>
    <s v="Watermelons"/>
    <x v="8"/>
    <s v="No"/>
    <s v="24 inch bins"/>
    <s v="RED FLESH SEEDLESS TYPE"/>
    <x v="340"/>
    <s v="FLORIDA"/>
    <n v="433200"/>
    <s v="Truck"/>
    <n v="1083"/>
    <m/>
    <n v="2025"/>
    <s v="N/A"/>
    <s v="D (domestic)"/>
    <s v="added for 03/26/2025 on 04/11/2025"/>
  </r>
  <r>
    <s v="Watermelons"/>
    <x v="8"/>
    <s v="No"/>
    <s v="24 inch bins"/>
    <s v="RED FLESH SEEDLESS TYPE"/>
    <x v="340"/>
    <s v="FLORIDA"/>
    <n v="6800"/>
    <s v="Truck"/>
    <n v="17"/>
    <m/>
    <n v="2025"/>
    <s v="N/A"/>
    <s v="D (domestic)"/>
    <s v="added for 03/26/2025 on 04/10/2025"/>
  </r>
  <r>
    <s v="Watermelons"/>
    <x v="8"/>
    <s v="No"/>
    <s v="24 inch bins"/>
    <s v="RED FLESH SEEDED TYPE"/>
    <x v="340"/>
    <s v="FLORIDA"/>
    <n v="1600"/>
    <s v="Truck"/>
    <n v="4"/>
    <m/>
    <n v="2025"/>
    <s v="N/A"/>
    <s v="D (domestic)"/>
    <s v="added for 03/26/2025 on 04/10/2025"/>
  </r>
  <r>
    <s v="Watermelons"/>
    <x v="1"/>
    <s v="No"/>
    <s v="N/A"/>
    <s v="N/A"/>
    <x v="340"/>
    <s v="MEXICO CROSSINGS THROUGH NOGALES ARIZONA"/>
    <n v="694839"/>
    <s v="Truck"/>
    <m/>
    <m/>
    <n v="2024"/>
    <s v="N/A"/>
    <s v="I (import)"/>
    <m/>
  </r>
  <r>
    <s v="Watermelons"/>
    <x v="1"/>
    <s v="No"/>
    <s v="N/A"/>
    <s v="RED FLESH SEEDLESS MINIATURE"/>
    <x v="340"/>
    <s v="MEXICO CROSSINGS THROUGH NOGALES ARIZONA"/>
    <n v="465010"/>
    <s v="Truck"/>
    <m/>
    <m/>
    <n v="2024"/>
    <s v="N/A"/>
    <s v="I (import)"/>
    <m/>
  </r>
  <r>
    <s v="Watermelons"/>
    <x v="1"/>
    <s v="No"/>
    <s v="N/A"/>
    <s v="SEEDLESS"/>
    <x v="340"/>
    <s v="MEXICO CROSSINGS THROUGH NOGALES ARIZONA"/>
    <n v="2105761"/>
    <s v="Truck"/>
    <m/>
    <m/>
    <n v="2024"/>
    <s v="N/A"/>
    <s v="I (import)"/>
    <m/>
  </r>
  <r>
    <s v="Watermelons"/>
    <x v="1"/>
    <s v="No"/>
    <s v="N/A"/>
    <s v="N/A"/>
    <x v="340"/>
    <s v="MEXICO CROSSINGS THROUGH OTAY MESA CALIFORNIA"/>
    <n v="7696"/>
    <s v="Truck"/>
    <m/>
    <m/>
    <n v="2024"/>
    <s v="N/A"/>
    <s v="I (import)"/>
    <m/>
  </r>
  <r>
    <s v="Watermelons"/>
    <x v="1"/>
    <s v="No"/>
    <s v="N/A"/>
    <s v="SEEDLESS"/>
    <x v="340"/>
    <s v="MEXICO CROSSINGS THROUGH OTAY MESA CALIFORNIA"/>
    <n v="73502"/>
    <s v="Truck"/>
    <m/>
    <m/>
    <n v="2024"/>
    <s v="N/A"/>
    <s v="I (import)"/>
    <m/>
  </r>
  <r>
    <s v="Watermelons"/>
    <x v="1"/>
    <s v="No"/>
    <s v="N/A"/>
    <s v="N/A"/>
    <x v="340"/>
    <s v="MEXICO CROSSINGS THROUGH EL PASO TEXAS"/>
    <n v="12320"/>
    <s v="Truck"/>
    <m/>
    <m/>
    <n v="2024"/>
    <s v="N/A"/>
    <s v="I (import)"/>
    <m/>
  </r>
  <r>
    <s v="Watermelons"/>
    <x v="1"/>
    <s v="No"/>
    <s v="N/A"/>
    <s v="N/A"/>
    <x v="340"/>
    <s v="MEXICO CROSSINGS THROUGH PHARR TEXAS"/>
    <n v="41494"/>
    <s v="Truck"/>
    <m/>
    <m/>
    <n v="2024"/>
    <s v="N/A"/>
    <s v="I (import)"/>
    <m/>
  </r>
  <r>
    <s v="Watermelons"/>
    <x v="1"/>
    <s v="No"/>
    <s v="N/A"/>
    <s v="SEEDLESS"/>
    <x v="340"/>
    <s v="MEXICO CROSSINGS THROUGH PHARR TEXAS"/>
    <n v="494573"/>
    <s v="Truck"/>
    <m/>
    <m/>
    <n v="2024"/>
    <s v="N/A"/>
    <s v="I (import)"/>
    <m/>
  </r>
  <r>
    <s v="Watermelons"/>
    <x v="1"/>
    <s v="No"/>
    <s v="N/A"/>
    <s v="N/A"/>
    <x v="340"/>
    <s v="MEXICO CROSSINGS THROUGH PROGRESO TEXAS"/>
    <n v="1521637"/>
    <s v="Truck"/>
    <m/>
    <m/>
    <n v="2024"/>
    <s v="N/A"/>
    <s v="I (import)"/>
    <m/>
  </r>
  <r>
    <s v="Watermelons"/>
    <x v="1"/>
    <s v="No"/>
    <s v="N/A"/>
    <s v="SEEDLESS"/>
    <x v="340"/>
    <s v="MEXICO CROSSINGS THROUGH PROGRESO TEXAS"/>
    <n v="3294940"/>
    <s v="Truck"/>
    <m/>
    <m/>
    <n v="2024"/>
    <s v="N/A"/>
    <s v="I (import)"/>
    <m/>
  </r>
  <r>
    <s v="Watermelons"/>
    <x v="1"/>
    <s v="No"/>
    <s v="N/A"/>
    <s v="SEEDLESS"/>
    <x v="340"/>
    <s v="MEXICO CROSSINGS THROUGH RIO GRANDE CITY TEXAS"/>
    <n v="1541166"/>
    <s v="Truck"/>
    <m/>
    <m/>
    <n v="2024"/>
    <s v="N/A"/>
    <s v="I (import)"/>
    <m/>
  </r>
  <r>
    <s v="Watermelons"/>
    <x v="1"/>
    <s v="No"/>
    <s v="N/A"/>
    <s v="N/A"/>
    <x v="340"/>
    <s v="MEXICO CROSSINGS THROUGH SANTA TERESA NEW MEXICO"/>
    <n v="99792"/>
    <s v="Truck"/>
    <m/>
    <m/>
    <n v="2024"/>
    <s v="N/A"/>
    <s v="I (import)"/>
    <m/>
  </r>
  <r>
    <s v="Watermelons"/>
    <x v="3"/>
    <s v="No"/>
    <s v="N/A"/>
    <s v="RED FLESH SEEDLESS MINIATURE"/>
    <x v="340"/>
    <s v="IMPORTS THROUGH LOS ANGELES-LONG BEACH CALIFORNIA"/>
    <n v="178750"/>
    <s v="Boat"/>
    <m/>
    <m/>
    <n v="2024"/>
    <s v="N/A"/>
    <s v="I (import)"/>
    <m/>
  </r>
  <r>
    <s v="Watermelons"/>
    <x v="1"/>
    <s v="No"/>
    <s v="N/A"/>
    <s v="SEEDLESS"/>
    <x v="340"/>
    <s v="IMPORTS THROUGH PANAMA CITY FLORIDA"/>
    <n v="500247"/>
    <s v="Boat"/>
    <m/>
    <m/>
    <n v="2024"/>
    <s v="N/A"/>
    <s v="I (import)"/>
    <m/>
  </r>
  <r>
    <s v="Watermelons"/>
    <x v="3"/>
    <s v="No"/>
    <s v="N/A"/>
    <s v="N/A"/>
    <x v="340"/>
    <s v="IMPORTS THROUGH PHILADELPHIA-CAMDEN PENNSYLVANIA-NEW JERSEY"/>
    <n v="396101"/>
    <s v="Boat"/>
    <m/>
    <m/>
    <n v="2024"/>
    <s v="N/A"/>
    <s v="I (import)"/>
    <m/>
  </r>
  <r>
    <s v="Watermelons"/>
    <x v="3"/>
    <s v="No"/>
    <s v="N/A"/>
    <s v="SEEDLESS"/>
    <x v="340"/>
    <s v="IMPORTS THROUGH PHILADELPHIA-CAMDEN PENNSYLVANIA-NEW JERSEY"/>
    <n v="170016"/>
    <s v="Boat"/>
    <m/>
    <m/>
    <n v="2024"/>
    <s v="N/A"/>
    <s v="I (import)"/>
    <m/>
  </r>
  <r>
    <s v="Watermelons"/>
    <x v="7"/>
    <s v="No"/>
    <s v="N/A"/>
    <s v="N/A"/>
    <x v="340"/>
    <s v="IMPORTS THROUGH PHILADELPHIA-CAMDEN PENNSYLVANIA-NEW JERSEY"/>
    <n v="1278105"/>
    <s v="Boat"/>
    <m/>
    <m/>
    <n v="2024"/>
    <s v="N/A"/>
    <s v="I (import)"/>
    <m/>
  </r>
  <r>
    <s v="Watermelons"/>
    <x v="3"/>
    <s v="No"/>
    <s v="N/A"/>
    <s v="SEEDLESS"/>
    <x v="340"/>
    <s v="IMPORTS THROUGH PORT CANAVERAL FLORIDA"/>
    <n v="86313"/>
    <s v="Boat"/>
    <m/>
    <m/>
    <n v="2024"/>
    <s v="N/A"/>
    <s v="I (import)"/>
    <m/>
  </r>
  <r>
    <s v="Watermelons"/>
    <x v="4"/>
    <s v="No"/>
    <s v="N/A"/>
    <s v="N/A"/>
    <x v="340"/>
    <s v="IMPORTS THROUGH PORT CANAVERAL FLORIDA"/>
    <n v="41976"/>
    <s v="Boat"/>
    <m/>
    <m/>
    <n v="2024"/>
    <s v="N/A"/>
    <s v="I (import)"/>
    <m/>
  </r>
  <r>
    <s v="Watermelons"/>
    <x v="8"/>
    <s v="No"/>
    <s v="24 inch bins"/>
    <s v="RED FLESH SEEDLESS TYPE"/>
    <x v="340"/>
    <s v="FLORIDA"/>
    <n v="4930000"/>
    <s v="Truck"/>
    <n v="6800"/>
    <m/>
    <n v="2025"/>
    <s v="N/A"/>
    <s v="D (domestic)"/>
    <m/>
  </r>
  <r>
    <s v="Watermelons"/>
    <x v="8"/>
    <s v="No"/>
    <s v="24 inch bins"/>
    <s v="RED FLESH SEEDED TYPE"/>
    <x v="340"/>
    <s v="FLORIDA"/>
    <n v="1160000"/>
    <s v="Truck"/>
    <n v="1600"/>
    <m/>
    <n v="2025"/>
    <s v="N/A"/>
    <s v="D (domestic)"/>
    <m/>
  </r>
  <r>
    <s v="Watermelons"/>
    <x v="4"/>
    <s v="No"/>
    <s v="N/A"/>
    <s v="RED FLESH SEEDLESS MINIATURE"/>
    <x v="341"/>
    <s v="IMPORTS THROUGH PHILADELPHIA-CAMDEN PENNSYLVANIA-NEW JERSEY"/>
    <n v="357500"/>
    <s v="Boat"/>
    <m/>
    <m/>
    <n v="2024"/>
    <s v="N/A"/>
    <s v="I (import)"/>
    <m/>
  </r>
  <r>
    <s v="Watermelons"/>
    <x v="8"/>
    <s v="No"/>
    <s v="24 inch bins"/>
    <s v="RED FLESH SEEDLESS TYPE"/>
    <x v="341"/>
    <s v="FLORIDA"/>
    <n v="330000"/>
    <s v="Truck"/>
    <n v="825"/>
    <m/>
    <n v="2025"/>
    <s v="N/A"/>
    <s v="D (domestic)"/>
    <s v="added for 03/25/2025 on 04/11/2025"/>
  </r>
  <r>
    <s v="Watermelons"/>
    <x v="4"/>
    <s v="No"/>
    <s v="N/A"/>
    <s v="SEEDLESS"/>
    <x v="341"/>
    <s v="IMPORTS THROUGH PHILADELPHIA-CAMDEN PENNSYLVANIA-NEW JERSEY"/>
    <n v="250250"/>
    <s v="Boat"/>
    <m/>
    <m/>
    <n v="2024"/>
    <s v="N/A"/>
    <s v="I (import)"/>
    <m/>
  </r>
  <r>
    <s v="Watermelons"/>
    <x v="8"/>
    <s v="No"/>
    <s v="24 inch bins"/>
    <s v="RED FLESH SEEDLESS TYPE"/>
    <x v="341"/>
    <s v="FLORIDA"/>
    <n v="-2400000"/>
    <s v="Truck"/>
    <n v="6000"/>
    <m/>
    <n v="2025"/>
    <s v="N/A"/>
    <s v="D (domestic)"/>
    <s v="subtracted on 04/10/2025"/>
  </r>
  <r>
    <s v="Watermelons"/>
    <x v="3"/>
    <s v="No"/>
    <s v="N/A"/>
    <s v="N/A"/>
    <x v="341"/>
    <s v="IMPORTS THROUGH PORT CANAVERAL FLORIDA"/>
    <n v="261650"/>
    <s v="Boat"/>
    <m/>
    <m/>
    <n v="2024"/>
    <s v="N/A"/>
    <s v="I (import)"/>
    <m/>
  </r>
  <r>
    <s v="Watermelons"/>
    <x v="8"/>
    <s v="No"/>
    <s v="24 inch bins"/>
    <s v="RED FLESH SEEDLESS TYPE"/>
    <x v="341"/>
    <s v="FLORIDA"/>
    <n v="-1950250"/>
    <s v="Truck"/>
    <n v="2690"/>
    <m/>
    <n v="2025"/>
    <s v="N/A"/>
    <s v="D (domestic)"/>
    <s v="subtracted on 04/03/2025"/>
  </r>
  <r>
    <s v="Watermelons"/>
    <x v="3"/>
    <s v="No"/>
    <s v="N/A"/>
    <s v="SEEDLESS"/>
    <x v="341"/>
    <s v="IMPORTS THROUGH PORT CANAVERAL FLORIDA"/>
    <n v="450443"/>
    <s v="Boat"/>
    <m/>
    <m/>
    <n v="2024"/>
    <s v="N/A"/>
    <s v="I (import)"/>
    <m/>
  </r>
  <r>
    <s v="Watermelons"/>
    <x v="8"/>
    <s v="No"/>
    <s v="24 inch bins"/>
    <s v="RED FLESH SEEDLESS TYPE"/>
    <x v="341"/>
    <s v="FLORIDA"/>
    <n v="6000"/>
    <s v="Truck"/>
    <n v="15"/>
    <m/>
    <n v="2025"/>
    <s v="N/A"/>
    <s v="D (domestic)"/>
    <s v="added for 03/25/2025 on 04/10/2025"/>
  </r>
  <r>
    <s v="Watermelons"/>
    <x v="6"/>
    <s v="No"/>
    <s v="N/A"/>
    <s v="N/A"/>
    <x v="341"/>
    <s v="IMPORTS THROUGH PORT CANAVERAL FLORIDA"/>
    <n v="6970"/>
    <s v="Boat"/>
    <m/>
    <m/>
    <n v="2024"/>
    <s v="N/A"/>
    <s v="I (import)"/>
    <m/>
  </r>
  <r>
    <s v="Watermelons"/>
    <x v="4"/>
    <s v="No"/>
    <s v="N/A"/>
    <s v="N/A"/>
    <x v="341"/>
    <s v="IMPORTS THROUGH SOUTH FLORIDA/TAMPA"/>
    <n v="131465"/>
    <s v="Boat"/>
    <m/>
    <m/>
    <n v="2024"/>
    <s v="N/A"/>
    <s v="I (import)"/>
    <m/>
  </r>
  <r>
    <s v="Watermelons"/>
    <x v="3"/>
    <s v="No"/>
    <s v="N/A"/>
    <s v="SEEDLESS"/>
    <x v="341"/>
    <s v="IMPORTS THROUGH WILMINGTON NORTH CAROLINA"/>
    <n v="198000"/>
    <s v="Boat"/>
    <m/>
    <m/>
    <n v="2024"/>
    <s v="N/A"/>
    <s v="I (import)"/>
    <m/>
  </r>
  <r>
    <s v="Watermelons"/>
    <x v="4"/>
    <s v="No"/>
    <s v="N/A"/>
    <s v="RED FLESH SEEDLESS MINIATURE"/>
    <x v="341"/>
    <s v="IMPORTS THROUGH FREEPORT TEXAS"/>
    <n v="178750"/>
    <s v="Boat"/>
    <m/>
    <m/>
    <n v="2024"/>
    <s v="N/A"/>
    <s v="I (import)"/>
    <m/>
  </r>
  <r>
    <s v="Watermelons"/>
    <x v="3"/>
    <s v="No"/>
    <s v="N/A"/>
    <s v="SEEDLESS"/>
    <x v="341"/>
    <s v="IMPORTS THROUGH LOS ANGELES-LONG BEACH CALIFORNIA"/>
    <n v="198000"/>
    <s v="Boat"/>
    <m/>
    <m/>
    <n v="2024"/>
    <s v="N/A"/>
    <s v="I (import)"/>
    <m/>
  </r>
  <r>
    <s v="Watermelons"/>
    <x v="7"/>
    <s v="No"/>
    <s v="N/A"/>
    <s v="SEEDLESS"/>
    <x v="341"/>
    <s v="IMPORTS THROUGH LOS ANGELES-LONG BEACH CALIFORNIA"/>
    <n v="309408"/>
    <s v="Boat"/>
    <m/>
    <m/>
    <n v="2024"/>
    <s v="N/A"/>
    <s v="I (import)"/>
    <m/>
  </r>
  <r>
    <s v="Watermelons"/>
    <x v="3"/>
    <s v="No"/>
    <s v="N/A"/>
    <s v="RED FLESH SEEDLESS MINIATURE"/>
    <x v="341"/>
    <s v="IMPORTS THROUGH PHILADELPHIA-CAMDEN PENNSYLVANIA-NEW JERSEY"/>
    <n v="71500"/>
    <s v="Boat"/>
    <m/>
    <m/>
    <n v="2024"/>
    <s v="N/A"/>
    <s v="I (import)"/>
    <m/>
  </r>
  <r>
    <s v="Watermelons"/>
    <x v="1"/>
    <s v="No"/>
    <s v="N/A"/>
    <s v="N/A"/>
    <x v="341"/>
    <s v="MEXICO CROSSINGS THROUGH PHARR TEXAS"/>
    <n v="168872"/>
    <s v="Truck"/>
    <m/>
    <m/>
    <n v="2024"/>
    <s v="N/A"/>
    <s v="I (import)"/>
    <m/>
  </r>
  <r>
    <s v="Watermelons"/>
    <x v="1"/>
    <s v="No"/>
    <s v="N/A"/>
    <s v="SEEDLESS"/>
    <x v="341"/>
    <s v="MEXICO CROSSINGS THROUGH PHARR TEXAS"/>
    <n v="221760"/>
    <s v="Truck"/>
    <m/>
    <m/>
    <n v="2024"/>
    <s v="N/A"/>
    <s v="I (import)"/>
    <m/>
  </r>
  <r>
    <s v="Watermelons"/>
    <x v="1"/>
    <s v="No"/>
    <s v="N/A"/>
    <s v="N/A"/>
    <x v="341"/>
    <s v="MEXICO CROSSINGS THROUGH PROGRESO TEXAS"/>
    <n v="6940437"/>
    <s v="Truck"/>
    <m/>
    <m/>
    <n v="2024"/>
    <s v="N/A"/>
    <s v="I (import)"/>
    <m/>
  </r>
  <r>
    <s v="Watermelons"/>
    <x v="1"/>
    <s v="No"/>
    <s v="N/A"/>
    <s v="SEEDLESS"/>
    <x v="341"/>
    <s v="MEXICO CROSSINGS THROUGH PROGRESO TEXAS"/>
    <n v="469106"/>
    <s v="Truck"/>
    <m/>
    <m/>
    <n v="2024"/>
    <s v="N/A"/>
    <s v="I (import)"/>
    <m/>
  </r>
  <r>
    <s v="Watermelons"/>
    <x v="1"/>
    <s v="No"/>
    <s v="N/A"/>
    <s v="SEEDLESS"/>
    <x v="341"/>
    <s v="MEXICO CROSSINGS THROUGH RIO GRANDE CITY TEXAS"/>
    <n v="220418"/>
    <s v="Truck"/>
    <m/>
    <m/>
    <n v="2024"/>
    <s v="N/A"/>
    <s v="I (import)"/>
    <m/>
  </r>
  <r>
    <s v="Watermelons"/>
    <x v="1"/>
    <s v="No"/>
    <s v="N/A"/>
    <s v="N/A"/>
    <x v="341"/>
    <s v="MEXICO CROSSINGS THROUGH SANTA TERESA NEW MEXICO"/>
    <n v="99792"/>
    <s v="Truck"/>
    <m/>
    <m/>
    <n v="2024"/>
    <s v="N/A"/>
    <s v="I (import)"/>
    <m/>
  </r>
  <r>
    <s v="Watermelons"/>
    <x v="1"/>
    <s v="No"/>
    <s v="N/A"/>
    <s v="N/A"/>
    <x v="341"/>
    <s v="MEXICO CROSSINGS THROUGH NOGALES ARIZONA"/>
    <n v="489942"/>
    <s v="Truck"/>
    <m/>
    <m/>
    <n v="2024"/>
    <s v="N/A"/>
    <s v="I (import)"/>
    <m/>
  </r>
  <r>
    <s v="Watermelons"/>
    <x v="1"/>
    <s v="Yes"/>
    <s v="N/A"/>
    <s v="RED FLESH SEEDLESS MINIATURE"/>
    <x v="341"/>
    <s v="MEXICO CROSSINGS THROUGH NOGALES ARIZONA"/>
    <n v="6545"/>
    <s v="Truck"/>
    <m/>
    <m/>
    <n v="2024"/>
    <s v="N/A"/>
    <s v="I (import)"/>
    <m/>
  </r>
  <r>
    <s v="Watermelons"/>
    <x v="1"/>
    <s v="No"/>
    <s v="N/A"/>
    <s v="RED FLESH SEEDLESS MINIATURE"/>
    <x v="341"/>
    <s v="MEXICO CROSSINGS THROUGH NOGALES ARIZONA"/>
    <n v="94380"/>
    <s v="Truck"/>
    <m/>
    <m/>
    <n v="2024"/>
    <s v="N/A"/>
    <s v="I (import)"/>
    <m/>
  </r>
  <r>
    <s v="Watermelons"/>
    <x v="1"/>
    <s v="No"/>
    <s v="N/A"/>
    <s v="SEEDLESS"/>
    <x v="341"/>
    <s v="MEXICO CROSSINGS THROUGH NOGALES ARIZONA"/>
    <n v="999953"/>
    <s v="Truck"/>
    <m/>
    <m/>
    <n v="2024"/>
    <s v="N/A"/>
    <s v="I (import)"/>
    <m/>
  </r>
  <r>
    <s v="Watermelons"/>
    <x v="1"/>
    <s v="No"/>
    <s v="N/A"/>
    <s v="N/A"/>
    <x v="341"/>
    <s v="MEXICO CROSSINGS THROUGH OTAY MESA CALIFORNIA"/>
    <n v="92453"/>
    <s v="Truck"/>
    <m/>
    <m/>
    <n v="2024"/>
    <s v="N/A"/>
    <s v="I (import)"/>
    <m/>
  </r>
  <r>
    <s v="Watermelons"/>
    <x v="1"/>
    <s v="No"/>
    <s v="N/A"/>
    <s v="SEEDLESS"/>
    <x v="341"/>
    <s v="MEXICO CROSSINGS THROUGH OTAY MESA CALIFORNIA"/>
    <n v="181188"/>
    <s v="Truck"/>
    <m/>
    <m/>
    <n v="2024"/>
    <s v="N/A"/>
    <s v="I (import)"/>
    <m/>
  </r>
  <r>
    <s v="Watermelons"/>
    <x v="8"/>
    <s v="No"/>
    <s v="24 inch bins"/>
    <s v="RED FLESH SEEDLESS TYPE"/>
    <x v="341"/>
    <s v="FLORIDA"/>
    <n v="4350000"/>
    <s v="Truck"/>
    <n v="6000"/>
    <m/>
    <n v="2025"/>
    <s v="N/A"/>
    <s v="D (domestic)"/>
    <m/>
  </r>
  <r>
    <s v="Watermelons"/>
    <x v="8"/>
    <s v="No"/>
    <s v="24 inch bins"/>
    <s v="RED FLESH SEEDLESS TYPE"/>
    <x v="342"/>
    <s v="FLORIDA"/>
    <n v="-1560200"/>
    <s v="Truck"/>
    <n v="2152"/>
    <m/>
    <n v="2025"/>
    <s v="N/A"/>
    <s v="D (domestic)"/>
    <s v="subtracted on 04/03/2025"/>
  </r>
  <r>
    <s v="Watermelons"/>
    <x v="1"/>
    <s v="No"/>
    <s v="N/A"/>
    <s v="N/A"/>
    <x v="342"/>
    <s v="MEXICO CROSSINGS THROUGH NOGALES ARIZONA"/>
    <n v="587112"/>
    <s v="Truck"/>
    <m/>
    <m/>
    <n v="2024"/>
    <s v="N/A"/>
    <s v="I (import)"/>
    <m/>
  </r>
  <r>
    <s v="Watermelons"/>
    <x v="8"/>
    <s v="No"/>
    <s v="24 inch bins"/>
    <s v="RED FLESH SEEDLESS TYPE"/>
    <x v="342"/>
    <s v="FLORIDA"/>
    <n v="4800"/>
    <s v="Truck"/>
    <n v="12"/>
    <m/>
    <n v="2025"/>
    <s v="N/A"/>
    <s v="D (domestic)"/>
    <s v="added for 03/24/2025 on 04/10/2025"/>
  </r>
  <r>
    <s v="Watermelons"/>
    <x v="1"/>
    <s v="No"/>
    <s v="N/A"/>
    <s v="RED FLESH SEEDLESS MINIATURE"/>
    <x v="342"/>
    <s v="MEXICO CROSSINGS THROUGH NOGALES ARIZONA"/>
    <n v="17580"/>
    <s v="Truck"/>
    <m/>
    <m/>
    <n v="2024"/>
    <s v="N/A"/>
    <s v="I (import)"/>
    <m/>
  </r>
  <r>
    <s v="Watermelons"/>
    <x v="8"/>
    <s v="No"/>
    <s v="24 inch bins"/>
    <s v="RED FLESH SEEDLESS TYPE"/>
    <x v="342"/>
    <s v="FLORIDA"/>
    <n v="264000"/>
    <s v="Truck"/>
    <n v="660"/>
    <m/>
    <n v="2025"/>
    <s v="N/A"/>
    <s v="D (domestic)"/>
    <s v="added for 03/24/2025 on 04/11/2025"/>
  </r>
  <r>
    <s v="Watermelons"/>
    <x v="1"/>
    <s v="No"/>
    <s v="N/A"/>
    <s v="SEEDLESS"/>
    <x v="342"/>
    <s v="MEXICO CROSSINGS THROUGH NOGALES ARIZONA"/>
    <n v="1696574"/>
    <s v="Truck"/>
    <m/>
    <m/>
    <n v="2024"/>
    <s v="N/A"/>
    <s v="I (import)"/>
    <m/>
  </r>
  <r>
    <s v="Watermelons"/>
    <x v="8"/>
    <s v="No"/>
    <s v="24 inch bins"/>
    <s v="RED FLESH SEEDLESS TYPE"/>
    <x v="342"/>
    <s v="FLORIDA"/>
    <n v="-1920000"/>
    <s v="Truck"/>
    <n v="4800"/>
    <m/>
    <n v="2025"/>
    <s v="N/A"/>
    <s v="D (domestic)"/>
    <s v="subtracted on 04/10/2025"/>
  </r>
  <r>
    <s v="Watermelons"/>
    <x v="1"/>
    <s v="No"/>
    <s v="N/A"/>
    <s v="N/A"/>
    <x v="342"/>
    <s v="MEXICO CROSSINGS THROUGH OTAY MESA CALIFORNIA"/>
    <n v="21555"/>
    <s v="Truck"/>
    <m/>
    <m/>
    <n v="2024"/>
    <s v="N/A"/>
    <s v="I (import)"/>
    <m/>
  </r>
  <r>
    <s v="Watermelons"/>
    <x v="8"/>
    <s v="No"/>
    <s v="24 inch bins"/>
    <s v="RED FLESH SEEDLESS TYPE"/>
    <x v="342"/>
    <s v="FLORIDA"/>
    <n v="3480000"/>
    <s v="Truck"/>
    <n v="4800"/>
    <m/>
    <n v="2025"/>
    <s v="N/A"/>
    <s v="D (domestic)"/>
    <m/>
  </r>
  <r>
    <s v="Watermelons"/>
    <x v="1"/>
    <s v="No"/>
    <s v="N/A"/>
    <s v="SEEDLESS"/>
    <x v="342"/>
    <s v="MEXICO CROSSINGS THROUGH OTAY MESA CALIFORNIA"/>
    <n v="35482"/>
    <s v="Truck"/>
    <m/>
    <m/>
    <n v="2024"/>
    <s v="N/A"/>
    <s v="I (import)"/>
    <m/>
  </r>
  <r>
    <s v="Watermelons"/>
    <x v="1"/>
    <s v="No"/>
    <s v="N/A"/>
    <s v="SEEDLESS"/>
    <x v="342"/>
    <s v="MEXICO CROSSINGS THROUGH PHARR TEXAS"/>
    <n v="131617"/>
    <s v="Truck"/>
    <m/>
    <m/>
    <n v="2024"/>
    <s v="N/A"/>
    <s v="I (import)"/>
    <m/>
  </r>
  <r>
    <s v="Watermelons"/>
    <x v="1"/>
    <s v="No"/>
    <s v="N/A"/>
    <s v="N/A"/>
    <x v="342"/>
    <s v="MEXICO CROSSINGS THROUGH PROGRESO TEXAS"/>
    <n v="667346"/>
    <s v="Truck"/>
    <m/>
    <m/>
    <n v="2024"/>
    <s v="N/A"/>
    <s v="I (import)"/>
    <m/>
  </r>
  <r>
    <s v="Watermelons"/>
    <x v="1"/>
    <s v="No"/>
    <s v="N/A"/>
    <s v="SEEDLESS"/>
    <x v="342"/>
    <s v="MEXICO CROSSINGS THROUGH PROGRESO TEXAS"/>
    <n v="660737"/>
    <s v="Truck"/>
    <m/>
    <m/>
    <n v="2024"/>
    <s v="N/A"/>
    <s v="I (import)"/>
    <m/>
  </r>
  <r>
    <s v="Watermelons"/>
    <x v="1"/>
    <s v="No"/>
    <s v="N/A"/>
    <s v="SEEDLESS"/>
    <x v="342"/>
    <s v="MEXICO CROSSINGS THROUGH RIO GRANDE CITY TEXAS"/>
    <n v="303380"/>
    <s v="Truck"/>
    <m/>
    <m/>
    <n v="2024"/>
    <s v="N/A"/>
    <s v="I (import)"/>
    <m/>
  </r>
  <r>
    <s v="Watermelons"/>
    <x v="1"/>
    <s v="No"/>
    <s v="N/A"/>
    <s v="N/A"/>
    <x v="342"/>
    <s v="MEXICO CROSSINGS THROUGH SANTA TERESA NEW MEXICO"/>
    <n v="49896"/>
    <s v="Truck"/>
    <m/>
    <m/>
    <n v="2024"/>
    <s v="N/A"/>
    <s v="I (import)"/>
    <m/>
  </r>
  <r>
    <s v="Watermelons"/>
    <x v="3"/>
    <s v="No"/>
    <s v="N/A"/>
    <s v="SEEDLESS"/>
    <x v="342"/>
    <s v="IMPORTS THROUGH FREEPORT TEXAS"/>
    <n v="74048"/>
    <s v="Boat"/>
    <m/>
    <m/>
    <n v="2024"/>
    <s v="N/A"/>
    <s v="I (import)"/>
    <m/>
  </r>
  <r>
    <s v="Watermelons"/>
    <x v="7"/>
    <s v="No"/>
    <s v="N/A"/>
    <s v="SEEDLESS"/>
    <x v="342"/>
    <s v="IMPORTS THROUGH FREEPORT TEXAS"/>
    <n v="360096"/>
    <s v="Boat"/>
    <m/>
    <m/>
    <n v="2024"/>
    <s v="N/A"/>
    <s v="I (import)"/>
    <m/>
  </r>
  <r>
    <s v="Watermelons"/>
    <x v="3"/>
    <s v="No"/>
    <s v="N/A"/>
    <s v="SEEDLESS"/>
    <x v="342"/>
    <s v="IMPORTS THROUGH HOUSTON TEXAS"/>
    <n v="214500"/>
    <s v="Boat"/>
    <m/>
    <m/>
    <n v="2024"/>
    <s v="N/A"/>
    <s v="I (import)"/>
    <m/>
  </r>
  <r>
    <s v="Watermelons"/>
    <x v="1"/>
    <s v="No"/>
    <s v="N/A"/>
    <s v="SEEDLESS"/>
    <x v="342"/>
    <s v="IMPORTS THROUGH PANAMA CITY FLORIDA"/>
    <n v="201060"/>
    <s v="Boat"/>
    <m/>
    <m/>
    <n v="2024"/>
    <s v="N/A"/>
    <s v="I (import)"/>
    <m/>
  </r>
  <r>
    <s v="Watermelons"/>
    <x v="3"/>
    <s v="No"/>
    <s v="N/A"/>
    <s v="N/A"/>
    <x v="342"/>
    <s v="IMPORTS THROUGH PHILADELPHIA-CAMDEN PENNSYLVANIA-NEW JERSEY"/>
    <n v="58210"/>
    <s v="Boat"/>
    <m/>
    <m/>
    <n v="2024"/>
    <s v="N/A"/>
    <s v="I (import)"/>
    <m/>
  </r>
  <r>
    <s v="Watermelons"/>
    <x v="3"/>
    <s v="No"/>
    <s v="N/A"/>
    <s v="SEEDLESS"/>
    <x v="342"/>
    <s v="IMPORTS THROUGH PORT CANAVERAL FLORIDA"/>
    <n v="441320"/>
    <s v="Boat"/>
    <m/>
    <m/>
    <n v="2024"/>
    <s v="N/A"/>
    <s v="I (import)"/>
    <m/>
  </r>
  <r>
    <s v="Watermelons"/>
    <x v="7"/>
    <s v="No"/>
    <s v="N/A"/>
    <s v="SEEDLESS"/>
    <x v="342"/>
    <s v="IMPORTS THROUGH PORT CANAVERAL FLORIDA"/>
    <n v="45936"/>
    <s v="Boat"/>
    <m/>
    <m/>
    <n v="2024"/>
    <s v="N/A"/>
    <s v="I (import)"/>
    <m/>
  </r>
  <r>
    <s v="Watermelons"/>
    <x v="0"/>
    <s v="No"/>
    <s v="N/A"/>
    <s v="N/A"/>
    <x v="342"/>
    <s v="IMPORTS THROUGH SAN JUAN PUERTO RICO"/>
    <n v="1657"/>
    <s v="Boat"/>
    <m/>
    <m/>
    <n v="2024"/>
    <s v="N/A"/>
    <s v="I (import)"/>
    <m/>
  </r>
  <r>
    <s v="Watermelons"/>
    <x v="3"/>
    <s v="No"/>
    <s v="N/A"/>
    <s v="N/A"/>
    <x v="342"/>
    <s v="IMPORTS THROUGH SOUTH FLORIDA/TAMPA"/>
    <n v="171600"/>
    <s v="Boat"/>
    <m/>
    <m/>
    <n v="2024"/>
    <s v="N/A"/>
    <s v="I (import)"/>
    <m/>
  </r>
  <r>
    <s v="Watermelons"/>
    <x v="8"/>
    <s v="No"/>
    <s v="24 inch bins"/>
    <s v="RED FLESH SEEDLESS TYPE"/>
    <x v="343"/>
    <s v="FLORIDA"/>
    <n v="220000"/>
    <s v="Truck"/>
    <n v="550"/>
    <m/>
    <n v="2025"/>
    <s v="N/A"/>
    <s v="D (domestic)"/>
    <s v="added for 03/23/2025 on 04/11/2025"/>
  </r>
  <r>
    <s v="Watermelons"/>
    <x v="8"/>
    <s v="No"/>
    <s v="24 inch bins"/>
    <s v="RED FLESH SEEDLESS TYPE"/>
    <x v="343"/>
    <s v="FLORIDA"/>
    <n v="2900000"/>
    <s v="Truck"/>
    <n v="4000"/>
    <m/>
    <n v="2025"/>
    <s v="N/A"/>
    <s v="D (domestic)"/>
    <m/>
  </r>
  <r>
    <s v="Watermelons"/>
    <x v="8"/>
    <s v="No"/>
    <s v="24 inch bins"/>
    <s v="RED FLESH SEEDLESS TYPE"/>
    <x v="343"/>
    <s v="FLORIDA"/>
    <n v="-1600000"/>
    <s v="Truck"/>
    <n v="4000"/>
    <m/>
    <n v="2025"/>
    <s v="N/A"/>
    <s v="D (domestic)"/>
    <s v="subtracted on 04/10/2025"/>
  </r>
  <r>
    <s v="Watermelons"/>
    <x v="8"/>
    <s v="No"/>
    <s v="24 inch bins"/>
    <s v="RED FLESH SEEDLESS TYPE"/>
    <x v="343"/>
    <s v="FLORIDA"/>
    <n v="-1299925"/>
    <s v="Truck"/>
    <n v="1793"/>
    <m/>
    <n v="2025"/>
    <s v="N/A"/>
    <s v="D (domestic)"/>
    <s v="subtracted on 04/03/2025"/>
  </r>
  <r>
    <s v="Watermelons"/>
    <x v="8"/>
    <s v="No"/>
    <s v="24 inch bins"/>
    <s v="RED FLESH SEEDLESS TYPE"/>
    <x v="343"/>
    <s v="FLORIDA"/>
    <n v="4000"/>
    <s v="Truck"/>
    <n v="10"/>
    <m/>
    <n v="2025"/>
    <s v="N/A"/>
    <s v="D (domestic)"/>
    <s v="added for 03/23/2025 on 04/10/2025"/>
  </r>
  <r>
    <s v="Watermelons"/>
    <x v="1"/>
    <s v="No"/>
    <s v="N/A"/>
    <s v="N/A"/>
    <x v="344"/>
    <s v="MEXICO CROSSINGS THROUGH PROGRESO TEXAS"/>
    <n v="159412"/>
    <s v="Truck"/>
    <m/>
    <m/>
    <n v="2024"/>
    <s v="N/A"/>
    <s v="I (import)"/>
    <m/>
  </r>
  <r>
    <s v="Watermelons"/>
    <x v="8"/>
    <s v="No"/>
    <s v="24 inch bins"/>
    <s v="RED FLESH SEEDLESS TYPE"/>
    <x v="344"/>
    <s v="FLORIDA"/>
    <n v="-1170150"/>
    <s v="Truck"/>
    <n v="1614"/>
    <m/>
    <n v="2025"/>
    <s v="N/A"/>
    <s v="D (domestic)"/>
    <s v="subtracted on 04/03/2025"/>
  </r>
  <r>
    <s v="Watermelons"/>
    <x v="8"/>
    <s v="No"/>
    <s v="24 inch bins"/>
    <s v="RED FLESH SEEDLESS TYPE"/>
    <x v="344"/>
    <s v="FLORIDA"/>
    <n v="2610000"/>
    <s v="Truck"/>
    <n v="3600"/>
    <m/>
    <n v="2025"/>
    <s v="N/A"/>
    <s v="D (domestic)"/>
    <m/>
  </r>
  <r>
    <s v="Watermelons"/>
    <x v="8"/>
    <s v="No"/>
    <s v="24 inch bins"/>
    <s v="RED FLESH SEEDLESS TYPE"/>
    <x v="344"/>
    <s v="FLORIDA"/>
    <n v="3600"/>
    <s v="Truck"/>
    <n v="9"/>
    <m/>
    <n v="2025"/>
    <s v="N/A"/>
    <s v="D (domestic)"/>
    <s v="added for 03/22/2025 on 04/10/2025"/>
  </r>
  <r>
    <s v="Watermelons"/>
    <x v="8"/>
    <s v="No"/>
    <s v="24 inch bins"/>
    <s v="RED FLESH SEEDLESS TYPE"/>
    <x v="344"/>
    <s v="FLORIDA"/>
    <n v="89600"/>
    <s v="Truck"/>
    <n v="224"/>
    <m/>
    <n v="2025"/>
    <s v="N/A"/>
    <s v="D (domestic)"/>
    <s v="added for 03/22/2025 on 04/11/2025"/>
  </r>
  <r>
    <s v="Watermelons"/>
    <x v="8"/>
    <s v="No"/>
    <s v="24 inch bins"/>
    <s v="RED FLESH SEEDLESS TYPE"/>
    <x v="344"/>
    <s v="FLORIDA"/>
    <n v="-1440000"/>
    <s v="Truck"/>
    <n v="3600"/>
    <m/>
    <n v="2025"/>
    <s v="N/A"/>
    <s v="D (domestic)"/>
    <s v="subtracted on 04/10/2025"/>
  </r>
  <r>
    <s v="Watermelons"/>
    <x v="8"/>
    <s v="No"/>
    <s v="24 inch bins"/>
    <s v="RED FLESH SEEDLESS TYPE"/>
    <x v="345"/>
    <s v="FLORIDA"/>
    <n v="2320000"/>
    <s v="Truck"/>
    <n v="3200"/>
    <m/>
    <n v="2025"/>
    <s v="N/A"/>
    <s v="D (domestic)"/>
    <m/>
  </r>
  <r>
    <s v="Watermelons"/>
    <x v="8"/>
    <s v="No"/>
    <s v="24 inch bins"/>
    <s v="RED FLESH SEEDLESS TYPE"/>
    <x v="345"/>
    <s v="FLORIDA"/>
    <n v="67200"/>
    <s v="Truck"/>
    <n v="168"/>
    <m/>
    <n v="2025"/>
    <s v="N/A"/>
    <s v="D (domestic)"/>
    <s v="added for 03/21/2025 on 04/11/2025"/>
  </r>
  <r>
    <s v="Watermelons"/>
    <x v="1"/>
    <s v="No"/>
    <s v="N/A"/>
    <s v="N/A"/>
    <x v="345"/>
    <s v="MEXICO CROSSINGS THROUGH NOGALES ARIZONA"/>
    <n v="790856"/>
    <s v="Truck"/>
    <m/>
    <m/>
    <n v="2024"/>
    <s v="N/A"/>
    <s v="I (import)"/>
    <m/>
  </r>
  <r>
    <s v="Watermelons"/>
    <x v="8"/>
    <s v="No"/>
    <s v="24 inch bins"/>
    <s v="RED FLESH SEEDLESS TYPE"/>
    <x v="345"/>
    <s v="FLORIDA"/>
    <n v="-1280000"/>
    <s v="Truck"/>
    <n v="3200"/>
    <m/>
    <n v="2025"/>
    <s v="N/A"/>
    <s v="D (domestic)"/>
    <s v="subtracted on 04/10/2025"/>
  </r>
  <r>
    <s v="Watermelons"/>
    <x v="1"/>
    <s v="Yes"/>
    <s v="N/A"/>
    <s v="RED FLESH SEEDLESS MINIATURE"/>
    <x v="345"/>
    <s v="MEXICO CROSSINGS THROUGH NOGALES ARIZONA"/>
    <n v="22440"/>
    <s v="Truck"/>
    <m/>
    <m/>
    <n v="2024"/>
    <s v="N/A"/>
    <s v="I (import)"/>
    <m/>
  </r>
  <r>
    <s v="Watermelons"/>
    <x v="8"/>
    <s v="No"/>
    <s v="24 inch bins"/>
    <s v="RED FLESH SEEDLESS TYPE"/>
    <x v="345"/>
    <s v="FLORIDA"/>
    <n v="-1039650"/>
    <s v="Truck"/>
    <n v="1434"/>
    <m/>
    <n v="2025"/>
    <s v="N/A"/>
    <s v="D (domestic)"/>
    <s v="subtracted on 04/03/2025"/>
  </r>
  <r>
    <s v="Watermelons"/>
    <x v="1"/>
    <s v="No"/>
    <s v="N/A"/>
    <s v="RED FLESH SEEDLESS MINIATURE"/>
    <x v="345"/>
    <s v="MEXICO CROSSINGS THROUGH NOGALES ARIZONA"/>
    <n v="146331"/>
    <s v="Truck"/>
    <m/>
    <m/>
    <n v="2024"/>
    <s v="N/A"/>
    <s v="I (import)"/>
    <m/>
  </r>
  <r>
    <s v="Watermelons"/>
    <x v="8"/>
    <s v="No"/>
    <s v="24 inch bins"/>
    <s v="RED FLESH SEEDLESS TYPE"/>
    <x v="345"/>
    <s v="FLORIDA"/>
    <n v="3200"/>
    <s v="Truck"/>
    <n v="8"/>
    <m/>
    <n v="2025"/>
    <s v="N/A"/>
    <s v="D (domestic)"/>
    <s v="added for 03/21/2025 on 04/10/2025"/>
  </r>
  <r>
    <s v="Watermelons"/>
    <x v="1"/>
    <s v="No"/>
    <s v="N/A"/>
    <s v="SEEDLESS"/>
    <x v="345"/>
    <s v="MEXICO CROSSINGS THROUGH NOGALES ARIZONA"/>
    <n v="1326536"/>
    <s v="Truck"/>
    <m/>
    <m/>
    <n v="2024"/>
    <s v="N/A"/>
    <s v="I (import)"/>
    <m/>
  </r>
  <r>
    <s v="Watermelons"/>
    <x v="1"/>
    <s v="No"/>
    <s v="N/A"/>
    <s v="N/A"/>
    <x v="345"/>
    <s v="MEXICO CROSSINGS THROUGH OTAY MESA CALIFORNIA"/>
    <n v="82597"/>
    <s v="Truck"/>
    <m/>
    <m/>
    <n v="2024"/>
    <s v="N/A"/>
    <s v="I (import)"/>
    <m/>
  </r>
  <r>
    <s v="Watermelons"/>
    <x v="1"/>
    <s v="No"/>
    <s v="N/A"/>
    <s v="SEEDLESS"/>
    <x v="345"/>
    <s v="MEXICO CROSSINGS THROUGH OTAY MESA CALIFORNIA"/>
    <n v="65872"/>
    <s v="Truck"/>
    <m/>
    <m/>
    <n v="2024"/>
    <s v="N/A"/>
    <s v="I (import)"/>
    <m/>
  </r>
  <r>
    <s v="Watermelons"/>
    <x v="1"/>
    <s v="No"/>
    <s v="N/A"/>
    <s v="N/A"/>
    <x v="345"/>
    <s v="MEXICO CROSSINGS THROUGH PHARR TEXAS"/>
    <n v="157725"/>
    <s v="Truck"/>
    <m/>
    <m/>
    <n v="2024"/>
    <s v="N/A"/>
    <s v="I (import)"/>
    <m/>
  </r>
  <r>
    <s v="Watermelons"/>
    <x v="1"/>
    <s v="No"/>
    <s v="N/A"/>
    <s v="SEEDLESS"/>
    <x v="345"/>
    <s v="MEXICO CROSSINGS THROUGH PHARR TEXAS"/>
    <n v="87173"/>
    <s v="Truck"/>
    <m/>
    <m/>
    <n v="2024"/>
    <s v="N/A"/>
    <s v="I (import)"/>
    <m/>
  </r>
  <r>
    <s v="Watermelons"/>
    <x v="1"/>
    <s v="No"/>
    <s v="N/A"/>
    <s v="N/A"/>
    <x v="345"/>
    <s v="MEXICO CROSSINGS THROUGH PROGRESO TEXAS"/>
    <n v="591866"/>
    <s v="Truck"/>
    <m/>
    <m/>
    <n v="2024"/>
    <s v="N/A"/>
    <s v="I (import)"/>
    <m/>
  </r>
  <r>
    <s v="Watermelons"/>
    <x v="1"/>
    <s v="No"/>
    <s v="N/A"/>
    <s v="SEEDLESS"/>
    <x v="345"/>
    <s v="MEXICO CROSSINGS THROUGH PROGRESO TEXAS"/>
    <n v="230890"/>
    <s v="Truck"/>
    <m/>
    <m/>
    <n v="2024"/>
    <s v="N/A"/>
    <s v="I (import)"/>
    <m/>
  </r>
  <r>
    <s v="Watermelons"/>
    <x v="1"/>
    <s v="No"/>
    <s v="N/A"/>
    <s v="N/A"/>
    <x v="345"/>
    <s v="MEXICO CROSSINGS THROUGH SANTA TERESA NEW MEXICO"/>
    <n v="99792"/>
    <s v="Truck"/>
    <m/>
    <m/>
    <n v="2024"/>
    <s v="N/A"/>
    <s v="I (import)"/>
    <m/>
  </r>
  <r>
    <s v="Watermelons"/>
    <x v="3"/>
    <s v="No"/>
    <s v="N/A"/>
    <s v="RED FLESH SEEDLESS MINIATURE"/>
    <x v="345"/>
    <s v="IMPORTS THROUGH LOS ANGELES-LONG BEACH CALIFORNIA"/>
    <n v="250250"/>
    <s v="Boat"/>
    <m/>
    <m/>
    <n v="2024"/>
    <s v="N/A"/>
    <s v="I (import)"/>
    <m/>
  </r>
  <r>
    <s v="Watermelons"/>
    <x v="3"/>
    <s v="No"/>
    <s v="N/A"/>
    <s v="SEEDLESS"/>
    <x v="345"/>
    <s v="IMPORTS THROUGH LOS ANGELES-LONG BEACH CALIFORNIA"/>
    <n v="264000"/>
    <s v="Boat"/>
    <m/>
    <m/>
    <n v="2024"/>
    <s v="N/A"/>
    <s v="I (import)"/>
    <m/>
  </r>
  <r>
    <s v="Watermelons"/>
    <x v="3"/>
    <s v="No"/>
    <s v="N/A"/>
    <s v="N/A"/>
    <x v="345"/>
    <s v="IMPORTS THROUGH PHILADELPHIA-CAMDEN PENNSYLVANIA-NEW JERSEY"/>
    <n v="186971"/>
    <s v="Boat"/>
    <m/>
    <m/>
    <n v="2024"/>
    <s v="N/A"/>
    <s v="I (import)"/>
    <m/>
  </r>
  <r>
    <s v="Watermelons"/>
    <x v="3"/>
    <s v="No"/>
    <s v="N/A"/>
    <s v="RED FLESH SEEDLESS MINIATURE"/>
    <x v="345"/>
    <s v="IMPORTS THROUGH PORT CANAVERAL FLORIDA"/>
    <n v="1269840"/>
    <s v="Boat"/>
    <m/>
    <m/>
    <n v="2024"/>
    <s v="N/A"/>
    <s v="I (import)"/>
    <m/>
  </r>
  <r>
    <s v="Watermelons"/>
    <x v="3"/>
    <s v="No"/>
    <s v="N/A"/>
    <s v="SEEDLESS"/>
    <x v="345"/>
    <s v="IMPORTS THROUGH PORT CANAVERAL FLORIDA"/>
    <n v="1247695"/>
    <s v="Boat"/>
    <m/>
    <m/>
    <n v="2024"/>
    <s v="N/A"/>
    <s v="I (import)"/>
    <m/>
  </r>
  <r>
    <s v="Watermelons"/>
    <x v="4"/>
    <s v="No"/>
    <s v="N/A"/>
    <s v="RED FLESH SEEDLESS MINIATURE"/>
    <x v="345"/>
    <s v="IMPORTS THROUGH PORT CANAVERAL FLORIDA"/>
    <n v="338360"/>
    <s v="Boat"/>
    <m/>
    <m/>
    <n v="2024"/>
    <s v="N/A"/>
    <s v="I (import)"/>
    <m/>
  </r>
  <r>
    <s v="Watermelons"/>
    <x v="4"/>
    <s v="No"/>
    <s v="N/A"/>
    <s v="SEEDLESS"/>
    <x v="345"/>
    <s v="IMPORTS THROUGH PORT CANAVERAL FLORIDA"/>
    <n v="2492380"/>
    <s v="Boat"/>
    <m/>
    <m/>
    <n v="2024"/>
    <s v="N/A"/>
    <s v="I (import)"/>
    <m/>
  </r>
  <r>
    <s v="Watermelons"/>
    <x v="6"/>
    <s v="No"/>
    <s v="N/A"/>
    <s v="N/A"/>
    <x v="345"/>
    <s v="IMPORTS THROUGH PORT CANAVERAL FLORIDA"/>
    <n v="185170"/>
    <s v="Boat"/>
    <m/>
    <m/>
    <n v="2024"/>
    <s v="N/A"/>
    <s v="I (import)"/>
    <m/>
  </r>
  <r>
    <s v="Watermelons"/>
    <x v="7"/>
    <s v="No"/>
    <s v="N/A"/>
    <s v="SEEDLESS"/>
    <x v="345"/>
    <s v="IMPORTS THROUGH PORT CANAVERAL FLORIDA"/>
    <n v="131736"/>
    <s v="Boat"/>
    <m/>
    <m/>
    <n v="2024"/>
    <s v="N/A"/>
    <s v="I (import)"/>
    <m/>
  </r>
  <r>
    <s v="Watermelons"/>
    <x v="0"/>
    <s v="No"/>
    <s v="N/A"/>
    <s v="N/A"/>
    <x v="345"/>
    <s v="IMPORTS THROUGH SAN JUAN PUERTO RICO"/>
    <n v="36619"/>
    <s v="Boat"/>
    <m/>
    <m/>
    <n v="2024"/>
    <s v="N/A"/>
    <s v="I (import)"/>
    <m/>
  </r>
  <r>
    <s v="Watermelons"/>
    <x v="3"/>
    <s v="No"/>
    <s v="N/A"/>
    <s v="N/A"/>
    <x v="345"/>
    <s v="IMPORTS THROUGH SOUTH FLORIDA/TAMPA"/>
    <n v="792044"/>
    <s v="Boat"/>
    <m/>
    <m/>
    <n v="2024"/>
    <s v="N/A"/>
    <s v="I (import)"/>
    <m/>
  </r>
  <r>
    <s v="Watermelons"/>
    <x v="3"/>
    <s v="No"/>
    <s v="N/A"/>
    <s v="SEEDLESS"/>
    <x v="345"/>
    <s v="IMPORTS THROUGH SOUTH FLORIDA/TAMPA"/>
    <n v="1557992"/>
    <s v="Boat"/>
    <m/>
    <m/>
    <n v="2024"/>
    <s v="N/A"/>
    <s v="I (import)"/>
    <m/>
  </r>
  <r>
    <s v="Watermelons"/>
    <x v="1"/>
    <s v="No"/>
    <s v="N/A"/>
    <s v="SEEDLESS"/>
    <x v="346"/>
    <s v="IMPORTS THROUGH PANAMA CITY FLORIDA"/>
    <n v="665951"/>
    <s v="Boat"/>
    <m/>
    <m/>
    <n v="2024"/>
    <s v="N/A"/>
    <s v="I (import)"/>
    <m/>
  </r>
  <r>
    <s v="Watermelons"/>
    <x v="3"/>
    <s v="No"/>
    <s v="N/A"/>
    <s v="N/A"/>
    <x v="346"/>
    <s v="IMPORTS THROUGH PORT CANAVERAL FLORIDA"/>
    <n v="37066"/>
    <s v="Boat"/>
    <m/>
    <m/>
    <n v="2024"/>
    <s v="N/A"/>
    <s v="I (import)"/>
    <m/>
  </r>
  <r>
    <s v="Watermelons"/>
    <x v="3"/>
    <s v="No"/>
    <s v="N/A"/>
    <s v="SEEDLESS"/>
    <x v="346"/>
    <s v="IMPORTS THROUGH PORT CANAVERAL FLORIDA"/>
    <n v="1064316"/>
    <s v="Boat"/>
    <m/>
    <m/>
    <n v="2024"/>
    <s v="N/A"/>
    <s v="I (import)"/>
    <m/>
  </r>
  <r>
    <s v="Watermelons"/>
    <x v="4"/>
    <s v="No"/>
    <s v="N/A"/>
    <s v="SEEDLESS"/>
    <x v="346"/>
    <s v="IMPORTS THROUGH PORT CANAVERAL FLORIDA"/>
    <n v="39294"/>
    <s v="Boat"/>
    <m/>
    <m/>
    <n v="2024"/>
    <s v="N/A"/>
    <s v="I (import)"/>
    <m/>
  </r>
  <r>
    <s v="Watermelons"/>
    <x v="7"/>
    <s v="No"/>
    <s v="N/A"/>
    <s v="SEEDLESS"/>
    <x v="346"/>
    <s v="IMPORTS THROUGH PORT CANAVERAL FLORIDA"/>
    <n v="90354"/>
    <s v="Boat"/>
    <m/>
    <m/>
    <n v="2024"/>
    <s v="N/A"/>
    <s v="I (import)"/>
    <m/>
  </r>
  <r>
    <s v="Watermelons"/>
    <x v="0"/>
    <s v="No"/>
    <s v="N/A"/>
    <s v="N/A"/>
    <x v="346"/>
    <s v="IMPORTS THROUGH SAN JUAN PUERTO RICO"/>
    <n v="2"/>
    <s v="Boat"/>
    <m/>
    <m/>
    <n v="2024"/>
    <s v="N/A"/>
    <s v="I (import)"/>
    <m/>
  </r>
  <r>
    <s v="Watermelons"/>
    <x v="3"/>
    <s v="No"/>
    <s v="N/A"/>
    <s v="N/A"/>
    <x v="346"/>
    <s v="IMPORTS THROUGH SOUTH FLORIDA/TAMPA"/>
    <n v="303591"/>
    <s v="Boat"/>
    <m/>
    <m/>
    <n v="2024"/>
    <s v="N/A"/>
    <s v="I (import)"/>
    <m/>
  </r>
  <r>
    <s v="Watermelons"/>
    <x v="7"/>
    <s v="No"/>
    <s v="N/A"/>
    <s v="SEEDLESS"/>
    <x v="346"/>
    <s v="IMPORTS THROUGH SOUTH FLORIDA/TAMPA"/>
    <n v="85274"/>
    <s v="Boat"/>
    <m/>
    <m/>
    <n v="2024"/>
    <s v="N/A"/>
    <s v="I (import)"/>
    <m/>
  </r>
  <r>
    <s v="Watermelons"/>
    <x v="3"/>
    <s v="No"/>
    <s v="N/A"/>
    <s v="SEEDLESS"/>
    <x v="346"/>
    <s v="IMPORTS THROUGH WILMINGTON DELAWARE"/>
    <n v="880000"/>
    <s v="Boat"/>
    <m/>
    <m/>
    <n v="2024"/>
    <s v="N/A"/>
    <s v="I (import)"/>
    <m/>
  </r>
  <r>
    <s v="Watermelons"/>
    <x v="7"/>
    <s v="No"/>
    <s v="N/A"/>
    <s v="SEEDLESS"/>
    <x v="346"/>
    <s v="IMPORTS THROUGH TAMPA AIRPORT FLORIDA"/>
    <n v="360041"/>
    <s v="Boat"/>
    <m/>
    <m/>
    <n v="2024"/>
    <s v="N/A"/>
    <s v="I (import)"/>
    <m/>
  </r>
  <r>
    <s v="Watermelons"/>
    <x v="1"/>
    <s v="No"/>
    <s v="N/A"/>
    <s v="N/A"/>
    <x v="346"/>
    <s v="MEXICO CROSSINGS THROUGH PROGRESO TEXAS"/>
    <n v="3058774"/>
    <s v="Truck"/>
    <m/>
    <m/>
    <n v="2024"/>
    <s v="N/A"/>
    <s v="I (import)"/>
    <m/>
  </r>
  <r>
    <s v="Watermelons"/>
    <x v="1"/>
    <s v="No"/>
    <s v="N/A"/>
    <s v="SEEDLESS"/>
    <x v="346"/>
    <s v="MEXICO CROSSINGS THROUGH PROGRESO TEXAS"/>
    <n v="277563"/>
    <s v="Truck"/>
    <m/>
    <m/>
    <n v="2024"/>
    <s v="N/A"/>
    <s v="I (import)"/>
    <m/>
  </r>
  <r>
    <s v="Watermelons"/>
    <x v="1"/>
    <s v="No"/>
    <s v="N/A"/>
    <s v="N/A"/>
    <x v="346"/>
    <s v="MEXICO CROSSINGS THROUGH SANTA TERESA NEW MEXICO"/>
    <n v="249480"/>
    <s v="Truck"/>
    <m/>
    <m/>
    <n v="2024"/>
    <s v="N/A"/>
    <s v="I (import)"/>
    <m/>
  </r>
  <r>
    <s v="Watermelons"/>
    <x v="7"/>
    <s v="No"/>
    <s v="N/A"/>
    <s v="SEEDLESS"/>
    <x v="346"/>
    <s v="IMPORTS THROUGH LOS ANGELES-LONG BEACH CALIFORNIA"/>
    <n v="196238"/>
    <s v="Boat"/>
    <m/>
    <m/>
    <n v="2024"/>
    <s v="N/A"/>
    <s v="I (import)"/>
    <m/>
  </r>
  <r>
    <s v="Watermelons"/>
    <x v="1"/>
    <s v="No"/>
    <s v="N/A"/>
    <s v="N/A"/>
    <x v="346"/>
    <s v="MEXICO CROSSINGS THROUGH PHARR TEXAS"/>
    <n v="100800"/>
    <s v="Truck"/>
    <m/>
    <m/>
    <n v="2024"/>
    <s v="N/A"/>
    <s v="I (import)"/>
    <m/>
  </r>
  <r>
    <s v="Watermelons"/>
    <x v="1"/>
    <s v="No"/>
    <s v="N/A"/>
    <s v="SEEDLESS"/>
    <x v="346"/>
    <s v="MEXICO CROSSINGS THROUGH PHARR TEXAS"/>
    <n v="135872"/>
    <s v="Truck"/>
    <m/>
    <m/>
    <n v="2024"/>
    <s v="N/A"/>
    <s v="I (import)"/>
    <m/>
  </r>
  <r>
    <s v="Watermelons"/>
    <x v="1"/>
    <s v="No"/>
    <s v="N/A"/>
    <s v="N/A"/>
    <x v="346"/>
    <s v="MEXICO CROSSINGS THROUGH NOGALES ARIZONA"/>
    <n v="1106640"/>
    <s v="Truck"/>
    <m/>
    <m/>
    <n v="2024"/>
    <s v="N/A"/>
    <s v="I (import)"/>
    <m/>
  </r>
  <r>
    <s v="Watermelons"/>
    <x v="1"/>
    <s v="No"/>
    <s v="N/A"/>
    <s v="RED FLESH SEEDLESS MINIATURE"/>
    <x v="346"/>
    <s v="MEXICO CROSSINGS THROUGH NOGALES ARIZONA"/>
    <n v="144747"/>
    <s v="Truck"/>
    <m/>
    <m/>
    <n v="2024"/>
    <s v="N/A"/>
    <s v="I (import)"/>
    <m/>
  </r>
  <r>
    <s v="Watermelons"/>
    <x v="1"/>
    <s v="No"/>
    <s v="N/A"/>
    <s v="SEEDLESS"/>
    <x v="346"/>
    <s v="MEXICO CROSSINGS THROUGH NOGALES ARIZONA"/>
    <n v="1613141"/>
    <s v="Truck"/>
    <m/>
    <m/>
    <n v="2024"/>
    <s v="N/A"/>
    <s v="I (import)"/>
    <m/>
  </r>
  <r>
    <s v="Watermelons"/>
    <x v="1"/>
    <s v="No"/>
    <s v="N/A"/>
    <s v="N/A"/>
    <x v="346"/>
    <s v="MEXICO CROSSINGS THROUGH OTAY MESA CALIFORNIA"/>
    <n v="7698"/>
    <s v="Truck"/>
    <m/>
    <m/>
    <n v="2024"/>
    <s v="N/A"/>
    <s v="I (import)"/>
    <m/>
  </r>
  <r>
    <s v="Watermelons"/>
    <x v="1"/>
    <s v="No"/>
    <s v="N/A"/>
    <s v="SEEDLESS"/>
    <x v="346"/>
    <s v="MEXICO CROSSINGS THROUGH OTAY MESA CALIFORNIA"/>
    <n v="112622"/>
    <s v="Truck"/>
    <m/>
    <m/>
    <n v="2024"/>
    <s v="N/A"/>
    <s v="I (import)"/>
    <m/>
  </r>
  <r>
    <s v="Watermelons"/>
    <x v="1"/>
    <s v="No"/>
    <s v="N/A"/>
    <s v="SEEDLESS"/>
    <x v="347"/>
    <s v="MEXICO CROSSINGS THROUGH PHARR TEXAS"/>
    <n v="676073"/>
    <s v="Truck"/>
    <m/>
    <m/>
    <n v="2024"/>
    <s v="N/A"/>
    <s v="I (import)"/>
    <m/>
  </r>
  <r>
    <s v="Watermelons"/>
    <x v="1"/>
    <s v="No"/>
    <s v="N/A"/>
    <s v="N/A"/>
    <x v="347"/>
    <s v="MEXICO CROSSINGS THROUGH PROGRESO TEXAS"/>
    <n v="2837993"/>
    <s v="Truck"/>
    <m/>
    <m/>
    <n v="2024"/>
    <s v="N/A"/>
    <s v="I (import)"/>
    <m/>
  </r>
  <r>
    <s v="Watermelons"/>
    <x v="1"/>
    <s v="No"/>
    <s v="N/A"/>
    <s v="SEEDLESS"/>
    <x v="347"/>
    <s v="MEXICO CROSSINGS THROUGH PROGRESO TEXAS"/>
    <n v="1917916"/>
    <s v="Truck"/>
    <m/>
    <m/>
    <n v="2024"/>
    <s v="N/A"/>
    <s v="I (import)"/>
    <m/>
  </r>
  <r>
    <s v="Watermelons"/>
    <x v="1"/>
    <s v="No"/>
    <s v="N/A"/>
    <s v="SEEDLESS"/>
    <x v="347"/>
    <s v="MEXICO CROSSINGS THROUGH RIO GRANDE CITY TEXAS"/>
    <n v="2393050"/>
    <s v="Truck"/>
    <m/>
    <m/>
    <n v="2024"/>
    <s v="N/A"/>
    <s v="I (import)"/>
    <m/>
  </r>
  <r>
    <s v="Watermelons"/>
    <x v="1"/>
    <s v="No"/>
    <s v="N/A"/>
    <s v="N/A"/>
    <x v="347"/>
    <s v="MEXICO CROSSINGS THROUGH SANTA TERESA NEW MEXICO"/>
    <n v="199584"/>
    <s v="Truck"/>
    <m/>
    <m/>
    <n v="2024"/>
    <s v="N/A"/>
    <s v="I (import)"/>
    <m/>
  </r>
  <r>
    <s v="Watermelons"/>
    <x v="3"/>
    <s v="No"/>
    <s v="N/A"/>
    <s v="RED FLESH SEEDLESS MINIATURE"/>
    <x v="347"/>
    <s v="IMPORTS THROUGH FREEPORT TEXAS"/>
    <n v="250250"/>
    <s v="Boat"/>
    <m/>
    <m/>
    <n v="2024"/>
    <s v="N/A"/>
    <s v="I (import)"/>
    <m/>
  </r>
  <r>
    <s v="Watermelons"/>
    <x v="3"/>
    <s v="No"/>
    <s v="N/A"/>
    <s v="SEEDLESS"/>
    <x v="347"/>
    <s v="IMPORTS THROUGH LOS ANGELES-LONG BEACH CALIFORNIA"/>
    <n v="118800"/>
    <s v="Boat"/>
    <m/>
    <m/>
    <n v="2024"/>
    <s v="N/A"/>
    <s v="I (import)"/>
    <m/>
  </r>
  <r>
    <s v="Watermelons"/>
    <x v="7"/>
    <s v="No"/>
    <s v="N/A"/>
    <s v="SEEDLESS"/>
    <x v="347"/>
    <s v="IMPORTS THROUGH LOS ANGELES-LONG BEACH CALIFORNIA"/>
    <n v="129914"/>
    <s v="Boat"/>
    <m/>
    <m/>
    <n v="2024"/>
    <s v="N/A"/>
    <s v="I (import)"/>
    <m/>
  </r>
  <r>
    <s v="Watermelons"/>
    <x v="1"/>
    <s v="No"/>
    <s v="N/A"/>
    <s v="SEEDLESS"/>
    <x v="347"/>
    <s v="IMPORTS THROUGH PANAMA CITY FLORIDA"/>
    <n v="504108"/>
    <s v="Boat"/>
    <m/>
    <m/>
    <n v="2024"/>
    <s v="N/A"/>
    <s v="I (import)"/>
    <m/>
  </r>
  <r>
    <s v="Watermelons"/>
    <x v="3"/>
    <s v="No"/>
    <s v="N/A"/>
    <s v="N/A"/>
    <x v="347"/>
    <s v="IMPORTS THROUGH PHILADELPHIA-CAMDEN PENNSYLVANIA-NEW JERSEY"/>
    <n v="158160"/>
    <s v="Boat"/>
    <m/>
    <m/>
    <n v="2024"/>
    <s v="N/A"/>
    <s v="I (import)"/>
    <m/>
  </r>
  <r>
    <s v="Watermelons"/>
    <x v="3"/>
    <s v="No"/>
    <s v="N/A"/>
    <s v="RED FLESH SEEDLESS MINIATURE"/>
    <x v="347"/>
    <s v="IMPORTS THROUGH PHILADELPHIA-CAMDEN PENNSYLVANIA-NEW JERSEY"/>
    <n v="286000"/>
    <s v="Boat"/>
    <m/>
    <m/>
    <n v="2024"/>
    <s v="N/A"/>
    <s v="I (import)"/>
    <m/>
  </r>
  <r>
    <s v="Watermelons"/>
    <x v="3"/>
    <s v="No"/>
    <s v="N/A"/>
    <s v="SEEDLESS"/>
    <x v="347"/>
    <s v="IMPORTS THROUGH PHILADELPHIA-CAMDEN PENNSYLVANIA-NEW JERSEY"/>
    <n v="118800"/>
    <s v="Boat"/>
    <m/>
    <m/>
    <n v="2024"/>
    <s v="N/A"/>
    <s v="I (import)"/>
    <m/>
  </r>
  <r>
    <s v="Watermelons"/>
    <x v="4"/>
    <s v="No"/>
    <s v="N/A"/>
    <s v="RED FLESH SEEDLESS MINIATURE"/>
    <x v="347"/>
    <s v="IMPORTS THROUGH PHILADELPHIA-CAMDEN PENNSYLVANIA-NEW JERSEY"/>
    <n v="965250"/>
    <s v="Boat"/>
    <m/>
    <m/>
    <n v="2024"/>
    <s v="N/A"/>
    <s v="I (import)"/>
    <m/>
  </r>
  <r>
    <s v="Watermelons"/>
    <x v="4"/>
    <s v="No"/>
    <s v="N/A"/>
    <s v="SEEDLESS"/>
    <x v="347"/>
    <s v="IMPORTS THROUGH PHILADELPHIA-CAMDEN PENNSYLVANIA-NEW JERSEY"/>
    <n v="393250"/>
    <s v="Boat"/>
    <m/>
    <m/>
    <n v="2024"/>
    <s v="N/A"/>
    <s v="I (import)"/>
    <m/>
  </r>
  <r>
    <s v="Watermelons"/>
    <x v="7"/>
    <s v="No"/>
    <s v="N/A"/>
    <s v="N/A"/>
    <x v="347"/>
    <s v="IMPORTS THROUGH PHILADELPHIA-CAMDEN PENNSYLVANIA-NEW JERSEY"/>
    <n v="1502882"/>
    <s v="Boat"/>
    <m/>
    <m/>
    <n v="2024"/>
    <s v="N/A"/>
    <s v="I (import)"/>
    <m/>
  </r>
  <r>
    <s v="Watermelons"/>
    <x v="3"/>
    <s v="No"/>
    <s v="N/A"/>
    <s v="N/A"/>
    <x v="347"/>
    <s v="IMPORTS THROUGH PORT CANAVERAL FLORIDA"/>
    <n v="418033"/>
    <s v="Boat"/>
    <m/>
    <m/>
    <n v="2024"/>
    <s v="N/A"/>
    <s v="I (import)"/>
    <m/>
  </r>
  <r>
    <s v="Watermelons"/>
    <x v="3"/>
    <s v="No"/>
    <s v="N/A"/>
    <s v="SEEDLESS"/>
    <x v="347"/>
    <s v="IMPORTS THROUGH PORT CANAVERAL FLORIDA"/>
    <n v="1240140"/>
    <s v="Boat"/>
    <m/>
    <m/>
    <n v="2024"/>
    <s v="N/A"/>
    <s v="I (import)"/>
    <m/>
  </r>
  <r>
    <s v="Watermelons"/>
    <x v="0"/>
    <s v="No"/>
    <s v="N/A"/>
    <s v="N/A"/>
    <x v="347"/>
    <s v="IMPORTS THROUGH SAN JUAN PUERTO RICO"/>
    <n v="14062"/>
    <s v="Boat"/>
    <m/>
    <m/>
    <n v="2024"/>
    <s v="N/A"/>
    <s v="I (import)"/>
    <m/>
  </r>
  <r>
    <s v="Watermelons"/>
    <x v="3"/>
    <s v="No"/>
    <s v="N/A"/>
    <s v="N/A"/>
    <x v="347"/>
    <s v="IMPORTS THROUGH SOUTH FLORIDA/TAMPA"/>
    <n v="310702"/>
    <s v="Boat"/>
    <m/>
    <m/>
    <n v="2024"/>
    <s v="N/A"/>
    <s v="I (import)"/>
    <m/>
  </r>
  <r>
    <s v="Watermelons"/>
    <x v="3"/>
    <s v="No"/>
    <s v="N/A"/>
    <s v="SEEDLESS"/>
    <x v="347"/>
    <s v="IMPORTS THROUGH SOUTH FLORIDA/TAMPA"/>
    <n v="2123354"/>
    <s v="Boat"/>
    <m/>
    <m/>
    <n v="2024"/>
    <s v="N/A"/>
    <s v="I (import)"/>
    <m/>
  </r>
  <r>
    <s v="Watermelons"/>
    <x v="1"/>
    <s v="No"/>
    <s v="N/A"/>
    <s v="SEEDLESS"/>
    <x v="347"/>
    <s v="IMPORTS THROUGH SOUTH FLORIDA/TAMPA"/>
    <n v="122760"/>
    <s v="Boat"/>
    <m/>
    <m/>
    <n v="2024"/>
    <s v="N/A"/>
    <s v="I (import)"/>
    <m/>
  </r>
  <r>
    <s v="Watermelons"/>
    <x v="1"/>
    <s v="No"/>
    <s v="N/A"/>
    <s v="N/A"/>
    <x v="347"/>
    <s v="MEXICO CROSSINGS THROUGH NOGALES ARIZONA"/>
    <n v="408351"/>
    <s v="Truck"/>
    <m/>
    <m/>
    <n v="2024"/>
    <s v="N/A"/>
    <s v="I (import)"/>
    <m/>
  </r>
  <r>
    <s v="Watermelons"/>
    <x v="1"/>
    <s v="Yes"/>
    <s v="N/A"/>
    <s v="RED FLESH SEEDLESS MINIATURE"/>
    <x v="347"/>
    <s v="MEXICO CROSSINGS THROUGH NOGALES ARIZONA"/>
    <n v="30331"/>
    <s v="Truck"/>
    <m/>
    <m/>
    <n v="2024"/>
    <s v="N/A"/>
    <s v="I (import)"/>
    <m/>
  </r>
  <r>
    <s v="Watermelons"/>
    <x v="1"/>
    <s v="No"/>
    <s v="N/A"/>
    <s v="RED FLESH SEEDLESS MINIATURE"/>
    <x v="347"/>
    <s v="MEXICO CROSSINGS THROUGH NOGALES ARIZONA"/>
    <n v="116281"/>
    <s v="Truck"/>
    <m/>
    <m/>
    <n v="2024"/>
    <s v="N/A"/>
    <s v="I (import)"/>
    <m/>
  </r>
  <r>
    <s v="Watermelons"/>
    <x v="1"/>
    <s v="No"/>
    <s v="N/A"/>
    <s v="SEEDLESS"/>
    <x v="347"/>
    <s v="MEXICO CROSSINGS THROUGH NOGALES ARIZONA"/>
    <n v="2722412"/>
    <s v="Truck"/>
    <m/>
    <m/>
    <n v="2024"/>
    <s v="N/A"/>
    <s v="I (import)"/>
    <m/>
  </r>
  <r>
    <s v="Watermelons"/>
    <x v="1"/>
    <s v="No"/>
    <s v="N/A"/>
    <s v="N/A"/>
    <x v="347"/>
    <s v="MEXICO CROSSINGS THROUGH OTAY MESA CALIFORNIA"/>
    <n v="82566"/>
    <s v="Truck"/>
    <m/>
    <m/>
    <n v="2024"/>
    <s v="N/A"/>
    <s v="I (import)"/>
    <m/>
  </r>
  <r>
    <s v="Watermelons"/>
    <x v="1"/>
    <s v="No"/>
    <s v="N/A"/>
    <s v="SEEDLESS"/>
    <x v="347"/>
    <s v="MEXICO CROSSINGS THROUGH OTAY MESA CALIFORNIA"/>
    <n v="97574"/>
    <s v="Truck"/>
    <m/>
    <m/>
    <n v="2024"/>
    <s v="N/A"/>
    <s v="I (import)"/>
    <m/>
  </r>
  <r>
    <s v="Watermelons"/>
    <x v="1"/>
    <s v="No"/>
    <s v="N/A"/>
    <s v="N/A"/>
    <x v="347"/>
    <s v="MEXICO CROSSINGS THROUGH EL PASO TEXAS"/>
    <n v="19360"/>
    <s v="Truck"/>
    <m/>
    <m/>
    <n v="2024"/>
    <s v="N/A"/>
    <s v="I (import)"/>
    <m/>
  </r>
  <r>
    <s v="Watermelons"/>
    <x v="1"/>
    <s v="No"/>
    <s v="N/A"/>
    <s v="N/A"/>
    <x v="347"/>
    <s v="MEXICO CROSSINGS THROUGH PHARR TEXAS"/>
    <n v="38760"/>
    <s v="Truck"/>
    <m/>
    <m/>
    <n v="2024"/>
    <s v="N/A"/>
    <s v="I (import)"/>
    <m/>
  </r>
  <r>
    <s v="Watermelons"/>
    <x v="8"/>
    <s v="No"/>
    <s v="24 inch bins"/>
    <s v="RED FLESH SEEDLESS TYPE"/>
    <x v="348"/>
    <s v="FLORIDA"/>
    <n v="7200"/>
    <s v="Truck"/>
    <n v="18"/>
    <m/>
    <n v="2025"/>
    <s v="N/A"/>
    <s v="D (domestic)"/>
    <s v="added for 03/18/2025 on 04/10/2025"/>
  </r>
  <r>
    <s v="Watermelons"/>
    <x v="3"/>
    <s v="No"/>
    <s v="N/A"/>
    <s v="SEEDLESS"/>
    <x v="348"/>
    <s v="IMPORTS THROUGH PORT CANAVERAL FLORIDA"/>
    <n v="913631"/>
    <s v="Boat"/>
    <m/>
    <m/>
    <n v="2024"/>
    <s v="N/A"/>
    <s v="I (import)"/>
    <m/>
  </r>
  <r>
    <s v="Watermelons"/>
    <x v="3"/>
    <s v="No"/>
    <s v="N/A"/>
    <s v="SEEDLESS"/>
    <x v="348"/>
    <s v="IMPORTS THROUGH SOUTH FLORIDA/TAMPA"/>
    <n v="40920"/>
    <s v="Boat"/>
    <m/>
    <m/>
    <n v="2024"/>
    <s v="N/A"/>
    <s v="I (import)"/>
    <m/>
  </r>
  <r>
    <s v="Watermelons"/>
    <x v="1"/>
    <s v="No"/>
    <s v="N/A"/>
    <s v="N/A"/>
    <x v="348"/>
    <s v="MEXICO CROSSINGS THROUGH NOGALES ARIZONA"/>
    <n v="495997"/>
    <s v="Truck"/>
    <m/>
    <m/>
    <n v="2024"/>
    <s v="N/A"/>
    <s v="I (import)"/>
    <m/>
  </r>
  <r>
    <s v="Watermelons"/>
    <x v="1"/>
    <s v="Yes"/>
    <s v="N/A"/>
    <s v="RED FLESH SEEDLESS MINIATURE"/>
    <x v="348"/>
    <s v="MEXICO CROSSINGS THROUGH NOGALES ARIZONA"/>
    <n v="13090"/>
    <s v="Truck"/>
    <m/>
    <m/>
    <n v="2024"/>
    <s v="N/A"/>
    <s v="I (import)"/>
    <m/>
  </r>
  <r>
    <s v="Watermelons"/>
    <x v="1"/>
    <s v="No"/>
    <s v="N/A"/>
    <s v="SEEDLESS"/>
    <x v="348"/>
    <s v="MEXICO CROSSINGS THROUGH NOGALES ARIZONA"/>
    <n v="1696512"/>
    <s v="Truck"/>
    <m/>
    <m/>
    <n v="2024"/>
    <s v="N/A"/>
    <s v="I (import)"/>
    <m/>
  </r>
  <r>
    <s v="Watermelons"/>
    <x v="1"/>
    <s v="No"/>
    <s v="N/A"/>
    <s v="N/A"/>
    <x v="348"/>
    <s v="MEXICO CROSSINGS THROUGH OTAY MESA CALIFORNIA"/>
    <n v="153201"/>
    <s v="Truck"/>
    <m/>
    <m/>
    <n v="2024"/>
    <s v="N/A"/>
    <s v="I (import)"/>
    <m/>
  </r>
  <r>
    <s v="Watermelons"/>
    <x v="1"/>
    <s v="No"/>
    <s v="N/A"/>
    <s v="SEEDLESS"/>
    <x v="348"/>
    <s v="MEXICO CROSSINGS THROUGH OTAY MESA CALIFORNIA"/>
    <n v="184701"/>
    <s v="Truck"/>
    <m/>
    <m/>
    <n v="2024"/>
    <s v="N/A"/>
    <s v="I (import)"/>
    <m/>
  </r>
  <r>
    <s v="Watermelons"/>
    <x v="1"/>
    <s v="No"/>
    <s v="N/A"/>
    <s v="N/A"/>
    <x v="348"/>
    <s v="MEXICO CROSSINGS THROUGH PHARR TEXAS"/>
    <n v="364034"/>
    <s v="Truck"/>
    <m/>
    <m/>
    <n v="2024"/>
    <s v="N/A"/>
    <s v="I (import)"/>
    <m/>
  </r>
  <r>
    <s v="Watermelons"/>
    <x v="1"/>
    <s v="No"/>
    <s v="N/A"/>
    <s v="SEEDLESS"/>
    <x v="348"/>
    <s v="MEXICO CROSSINGS THROUGH PHARR TEXAS"/>
    <n v="40737"/>
    <s v="Truck"/>
    <m/>
    <m/>
    <n v="2024"/>
    <s v="N/A"/>
    <s v="I (import)"/>
    <m/>
  </r>
  <r>
    <s v="Watermelons"/>
    <x v="1"/>
    <s v="No"/>
    <s v="N/A"/>
    <s v="N/A"/>
    <x v="348"/>
    <s v="MEXICO CROSSINGS THROUGH PROGRESO TEXAS"/>
    <n v="7298038"/>
    <s v="Truck"/>
    <m/>
    <m/>
    <n v="2024"/>
    <s v="N/A"/>
    <s v="I (import)"/>
    <m/>
  </r>
  <r>
    <s v="Watermelons"/>
    <x v="1"/>
    <s v="No"/>
    <s v="N/A"/>
    <s v="SEEDLESS"/>
    <x v="348"/>
    <s v="MEXICO CROSSINGS THROUGH PROGRESO TEXAS"/>
    <n v="482383"/>
    <s v="Truck"/>
    <m/>
    <m/>
    <n v="2024"/>
    <s v="N/A"/>
    <s v="I (import)"/>
    <m/>
  </r>
  <r>
    <s v="Watermelons"/>
    <x v="1"/>
    <s v="No"/>
    <s v="N/A"/>
    <s v="N/A"/>
    <x v="348"/>
    <s v="MEXICO CROSSINGS THROUGH RIO GRANDE CITY TEXAS"/>
    <n v="93434"/>
    <s v="Truck"/>
    <m/>
    <m/>
    <n v="2024"/>
    <s v="N/A"/>
    <s v="I (import)"/>
    <m/>
  </r>
  <r>
    <s v="Watermelons"/>
    <x v="1"/>
    <s v="No"/>
    <s v="N/A"/>
    <s v="SEEDLESS"/>
    <x v="348"/>
    <s v="MEXICO CROSSINGS THROUGH RIO GRANDE CITY TEXAS"/>
    <n v="170324"/>
    <s v="Truck"/>
    <m/>
    <m/>
    <n v="2024"/>
    <s v="N/A"/>
    <s v="I (import)"/>
    <m/>
  </r>
  <r>
    <s v="Watermelons"/>
    <x v="1"/>
    <s v="No"/>
    <s v="N/A"/>
    <s v="N/A"/>
    <x v="348"/>
    <s v="MEXICO CROSSINGS THROUGH SANTA TERESA NEW MEXICO"/>
    <n v="149688"/>
    <s v="Truck"/>
    <m/>
    <m/>
    <n v="2024"/>
    <s v="N/A"/>
    <s v="I (import)"/>
    <m/>
  </r>
  <r>
    <s v="Watermelons"/>
    <x v="1"/>
    <s v="No"/>
    <s v="N/A"/>
    <s v="N/A"/>
    <x v="349"/>
    <s v="MEXICO CROSSINGS THROUGH NOGALES ARIZONA"/>
    <n v="207143"/>
    <s v="Truck"/>
    <m/>
    <m/>
    <n v="2024"/>
    <s v="N/A"/>
    <s v="I (import)"/>
    <m/>
  </r>
  <r>
    <s v="Watermelons"/>
    <x v="1"/>
    <s v="Yes"/>
    <s v="N/A"/>
    <s v="RED FLESH SEEDLESS MINIATURE"/>
    <x v="349"/>
    <s v="MEXICO CROSSINGS THROUGH NOGALES ARIZONA"/>
    <n v="3927"/>
    <s v="Truck"/>
    <m/>
    <m/>
    <n v="2024"/>
    <s v="N/A"/>
    <s v="I (import)"/>
    <m/>
  </r>
  <r>
    <s v="Watermelons"/>
    <x v="1"/>
    <s v="No"/>
    <s v="N/A"/>
    <s v="RED FLESH SEEDLESS MINIATURE"/>
    <x v="349"/>
    <s v="MEXICO CROSSINGS THROUGH NOGALES ARIZONA"/>
    <n v="87120"/>
    <s v="Truck"/>
    <m/>
    <m/>
    <n v="2024"/>
    <s v="N/A"/>
    <s v="I (import)"/>
    <m/>
  </r>
  <r>
    <s v="Watermelons"/>
    <x v="1"/>
    <s v="No"/>
    <s v="N/A"/>
    <s v="SEEDLESS"/>
    <x v="349"/>
    <s v="MEXICO CROSSINGS THROUGH NOGALES ARIZONA"/>
    <n v="854590"/>
    <s v="Truck"/>
    <m/>
    <m/>
    <n v="2024"/>
    <s v="N/A"/>
    <s v="I (import)"/>
    <m/>
  </r>
  <r>
    <s v="Watermelons"/>
    <x v="1"/>
    <s v="No"/>
    <s v="N/A"/>
    <s v="N/A"/>
    <x v="349"/>
    <s v="MEXICO CROSSINGS THROUGH OTAY MESA CALIFORNIA"/>
    <n v="2251"/>
    <s v="Truck"/>
    <m/>
    <m/>
    <n v="2024"/>
    <s v="N/A"/>
    <s v="I (import)"/>
    <m/>
  </r>
  <r>
    <s v="Watermelons"/>
    <x v="1"/>
    <s v="No"/>
    <s v="N/A"/>
    <s v="N/A"/>
    <x v="349"/>
    <s v="MEXICO CROSSINGS THROUGH PHARR TEXAS"/>
    <n v="197780"/>
    <s v="Truck"/>
    <m/>
    <m/>
    <n v="2024"/>
    <s v="N/A"/>
    <s v="I (import)"/>
    <m/>
  </r>
  <r>
    <s v="Watermelons"/>
    <x v="1"/>
    <s v="No"/>
    <s v="N/A"/>
    <s v="N/A"/>
    <x v="349"/>
    <s v="MEXICO CROSSINGS THROUGH PROGRESO TEXAS"/>
    <n v="1933050"/>
    <s v="Truck"/>
    <m/>
    <m/>
    <n v="2024"/>
    <s v="N/A"/>
    <s v="I (import)"/>
    <m/>
  </r>
  <r>
    <s v="Watermelons"/>
    <x v="1"/>
    <s v="No"/>
    <s v="N/A"/>
    <s v="SEEDLESS"/>
    <x v="349"/>
    <s v="MEXICO CROSSINGS THROUGH PROGRESO TEXAS"/>
    <n v="1811832"/>
    <s v="Truck"/>
    <m/>
    <m/>
    <n v="2024"/>
    <s v="N/A"/>
    <s v="I (import)"/>
    <m/>
  </r>
  <r>
    <s v="Watermelons"/>
    <x v="1"/>
    <s v="No"/>
    <s v="N/A"/>
    <s v="SEEDLESS"/>
    <x v="349"/>
    <s v="MEXICO CROSSINGS THROUGH RIO GRANDE CITY TEXAS"/>
    <n v="1275318"/>
    <s v="Truck"/>
    <m/>
    <m/>
    <n v="2024"/>
    <s v="N/A"/>
    <s v="I (import)"/>
    <m/>
  </r>
  <r>
    <s v="Watermelons"/>
    <x v="1"/>
    <s v="No"/>
    <s v="N/A"/>
    <s v="N/A"/>
    <x v="349"/>
    <s v="MEXICO CROSSINGS THROUGH SANTA TERESA NEW MEXICO"/>
    <n v="149688"/>
    <s v="Truck"/>
    <m/>
    <m/>
    <n v="2024"/>
    <s v="N/A"/>
    <s v="I (import)"/>
    <m/>
  </r>
  <r>
    <s v="Watermelons"/>
    <x v="3"/>
    <s v="No"/>
    <s v="N/A"/>
    <s v="SEEDLESS"/>
    <x v="349"/>
    <s v="IMPORTS THROUGH FREEPORT TEXAS"/>
    <n v="75814"/>
    <s v="Boat"/>
    <m/>
    <m/>
    <n v="2024"/>
    <s v="N/A"/>
    <s v="I (import)"/>
    <m/>
  </r>
  <r>
    <s v="Watermelons"/>
    <x v="7"/>
    <s v="No"/>
    <s v="N/A"/>
    <s v="SEEDLESS"/>
    <x v="349"/>
    <s v="IMPORTS THROUGH FREEPORT TEXAS"/>
    <n v="516384"/>
    <s v="Boat"/>
    <m/>
    <m/>
    <n v="2024"/>
    <s v="N/A"/>
    <s v="I (import)"/>
    <m/>
  </r>
  <r>
    <s v="Watermelons"/>
    <x v="1"/>
    <s v="No"/>
    <s v="N/A"/>
    <s v="SEEDLESS"/>
    <x v="349"/>
    <s v="IMPORTS THROUGH PANAMA CITY FLORIDA"/>
    <n v="161801"/>
    <s v="Boat"/>
    <m/>
    <m/>
    <n v="2024"/>
    <s v="N/A"/>
    <s v="I (import)"/>
    <m/>
  </r>
  <r>
    <s v="Watermelons"/>
    <x v="3"/>
    <s v="No"/>
    <s v="N/A"/>
    <s v="SEEDLESS"/>
    <x v="349"/>
    <s v="IMPORTS THROUGH PORT CANAVERAL FLORIDA"/>
    <n v="570141"/>
    <s v="Boat"/>
    <m/>
    <m/>
    <n v="2024"/>
    <s v="N/A"/>
    <s v="I (import)"/>
    <m/>
  </r>
  <r>
    <s v="Watermelons"/>
    <x v="4"/>
    <s v="No"/>
    <s v="N/A"/>
    <s v="N/A"/>
    <x v="349"/>
    <s v="IMPORTS THROUGH PORT CANAVERAL FLORIDA"/>
    <n v="83952"/>
    <s v="Boat"/>
    <m/>
    <m/>
    <n v="2024"/>
    <s v="N/A"/>
    <s v="I (import)"/>
    <m/>
  </r>
  <r>
    <s v="Watermelons"/>
    <x v="4"/>
    <s v="No"/>
    <s v="N/A"/>
    <s v="SEEDLESS"/>
    <x v="349"/>
    <s v="IMPORTS THROUGH TAMPA AIRPORT FLORIDA"/>
    <n v="20020"/>
    <s v="Boat"/>
    <m/>
    <m/>
    <n v="2024"/>
    <s v="N/A"/>
    <s v="I (import)"/>
    <m/>
  </r>
  <r>
    <s v="Watermelons"/>
    <x v="1"/>
    <s v="No"/>
    <s v="N/A"/>
    <s v="N/A"/>
    <x v="350"/>
    <s v="MEXICO CROSSINGS THROUGH NOGALES ARIZONA"/>
    <n v="386496"/>
    <s v="Truck"/>
    <m/>
    <m/>
    <n v="2024"/>
    <s v="N/A"/>
    <s v="I (import)"/>
    <m/>
  </r>
  <r>
    <s v="Watermelons"/>
    <x v="1"/>
    <s v="No"/>
    <s v="N/A"/>
    <s v="SEEDLESS"/>
    <x v="350"/>
    <s v="MEXICO CROSSINGS THROUGH NOGALES ARIZONA"/>
    <n v="84216"/>
    <s v="Truck"/>
    <m/>
    <m/>
    <n v="2024"/>
    <s v="N/A"/>
    <s v="I (import)"/>
    <m/>
  </r>
  <r>
    <s v="Watermelons"/>
    <x v="1"/>
    <s v="No"/>
    <s v="N/A"/>
    <s v="N/A"/>
    <x v="350"/>
    <s v="MEXICO CROSSINGS THROUGH OTAY MESA CALIFORNIA"/>
    <n v="28424"/>
    <s v="Truck"/>
    <m/>
    <m/>
    <n v="2024"/>
    <s v="N/A"/>
    <s v="I (import)"/>
    <m/>
  </r>
  <r>
    <s v="Watermelons"/>
    <x v="1"/>
    <s v="No"/>
    <s v="N/A"/>
    <s v="SEEDLESS"/>
    <x v="350"/>
    <s v="MEXICO CROSSINGS THROUGH OTAY MESA CALIFORNIA"/>
    <n v="46409"/>
    <s v="Truck"/>
    <m/>
    <m/>
    <n v="2024"/>
    <s v="N/A"/>
    <s v="I (import)"/>
    <m/>
  </r>
  <r>
    <s v="Watermelons"/>
    <x v="3"/>
    <s v="No"/>
    <s v="N/A"/>
    <s v="N/A"/>
    <x v="350"/>
    <s v="IMPORTS THROUGH BUFFALO NEW YORK"/>
    <n v="7"/>
    <s v="Truck"/>
    <m/>
    <m/>
    <n v="2024"/>
    <s v="N/A"/>
    <s v="I (import)"/>
    <m/>
  </r>
  <r>
    <s v="Watermelons"/>
    <x v="1"/>
    <s v="No"/>
    <s v="N/A"/>
    <s v="N/A"/>
    <x v="350"/>
    <s v="MEXICO CROSSINGS THROUGH PHARR TEXAS"/>
    <n v="206074"/>
    <s v="Truck"/>
    <m/>
    <m/>
    <n v="2024"/>
    <s v="N/A"/>
    <s v="I (import)"/>
    <m/>
  </r>
  <r>
    <s v="Watermelons"/>
    <x v="1"/>
    <s v="No"/>
    <s v="N/A"/>
    <s v="N/A"/>
    <x v="350"/>
    <s v="MEXICO CROSSINGS THROUGH PROGRESO TEXAS"/>
    <n v="1067638"/>
    <s v="Truck"/>
    <m/>
    <m/>
    <n v="2024"/>
    <s v="N/A"/>
    <s v="I (import)"/>
    <m/>
  </r>
  <r>
    <s v="Watermelons"/>
    <x v="1"/>
    <s v="No"/>
    <s v="N/A"/>
    <s v="N/A"/>
    <x v="350"/>
    <s v="MEXICO CROSSINGS THROUGH SANTA TERESA NEW MEXICO"/>
    <n v="299376"/>
    <s v="Truck"/>
    <m/>
    <m/>
    <n v="2024"/>
    <s v="N/A"/>
    <s v="I (import)"/>
    <m/>
  </r>
  <r>
    <s v="Watermelons"/>
    <x v="3"/>
    <s v="No"/>
    <s v="N/A"/>
    <s v="RED FLESH SEEDLESS MINIATURE"/>
    <x v="350"/>
    <s v="IMPORTS THROUGH LOS ANGELES-LONG BEACH CALIFORNIA"/>
    <n v="178750"/>
    <s v="Boat"/>
    <m/>
    <m/>
    <n v="2024"/>
    <s v="N/A"/>
    <s v="I (import)"/>
    <m/>
  </r>
  <r>
    <s v="Watermelons"/>
    <x v="3"/>
    <s v="No"/>
    <s v="N/A"/>
    <s v="SEEDLESS"/>
    <x v="350"/>
    <s v="IMPORTS THROUGH LOS ANGELES-LONG BEACH CALIFORNIA"/>
    <n v="352000"/>
    <s v="Boat"/>
    <m/>
    <m/>
    <n v="2024"/>
    <s v="N/A"/>
    <s v="I (import)"/>
    <m/>
  </r>
  <r>
    <s v="Watermelons"/>
    <x v="1"/>
    <s v="No"/>
    <s v="N/A"/>
    <s v="SEEDLESS"/>
    <x v="350"/>
    <s v="IMPORTS THROUGH PANAMA CITY FLORIDA"/>
    <n v="377542"/>
    <s v="Boat"/>
    <m/>
    <m/>
    <n v="2024"/>
    <s v="N/A"/>
    <s v="I (import)"/>
    <m/>
  </r>
  <r>
    <s v="Watermelons"/>
    <x v="3"/>
    <s v="No"/>
    <s v="N/A"/>
    <s v="N/A"/>
    <x v="350"/>
    <s v="IMPORTS THROUGH PHILADELPHIA-CAMDEN PENNSYLVANIA-NEW JERSEY"/>
    <n v="75227"/>
    <s v="Boat"/>
    <m/>
    <m/>
    <n v="2024"/>
    <s v="N/A"/>
    <s v="I (import)"/>
    <m/>
  </r>
  <r>
    <s v="Watermelons"/>
    <x v="3"/>
    <s v="No"/>
    <s v="N/A"/>
    <s v="RED FLESH SEEDLESS MINIATURE"/>
    <x v="350"/>
    <s v="IMPORTS THROUGH PHILADELPHIA-CAMDEN PENNSYLVANIA-NEW JERSEY"/>
    <n v="250250"/>
    <s v="Boat"/>
    <m/>
    <m/>
    <n v="2024"/>
    <s v="N/A"/>
    <s v="I (import)"/>
    <m/>
  </r>
  <r>
    <s v="Watermelons"/>
    <x v="3"/>
    <s v="No"/>
    <s v="N/A"/>
    <s v="SEEDLESS"/>
    <x v="350"/>
    <s v="IMPORTS THROUGH PHILADELPHIA-CAMDEN PENNSYLVANIA-NEW JERSEY"/>
    <n v="429000"/>
    <s v="Boat"/>
    <m/>
    <m/>
    <n v="2024"/>
    <s v="N/A"/>
    <s v="I (import)"/>
    <m/>
  </r>
  <r>
    <s v="Watermelons"/>
    <x v="4"/>
    <s v="No"/>
    <s v="N/A"/>
    <s v="RED FLESH SEEDLESS MINIATURE"/>
    <x v="350"/>
    <s v="IMPORTS THROUGH PHILADELPHIA-CAMDEN PENNSYLVANIA-NEW JERSEY"/>
    <n v="178750"/>
    <s v="Boat"/>
    <m/>
    <m/>
    <n v="2024"/>
    <s v="N/A"/>
    <s v="I (import)"/>
    <m/>
  </r>
  <r>
    <s v="Watermelons"/>
    <x v="4"/>
    <s v="No"/>
    <s v="N/A"/>
    <s v="SEEDLESS"/>
    <x v="350"/>
    <s v="IMPORTS THROUGH PHILADELPHIA-CAMDEN PENNSYLVANIA-NEW JERSEY"/>
    <n v="500500"/>
    <s v="Boat"/>
    <m/>
    <m/>
    <n v="2024"/>
    <s v="N/A"/>
    <s v="I (import)"/>
    <m/>
  </r>
  <r>
    <s v="Watermelons"/>
    <x v="3"/>
    <s v="No"/>
    <s v="N/A"/>
    <s v="RED FLESH SEEDLESS MINIATURE"/>
    <x v="350"/>
    <s v="IMPORTS THROUGH PORT CANAVERAL FLORIDA"/>
    <n v="1269840"/>
    <s v="Boat"/>
    <m/>
    <m/>
    <n v="2024"/>
    <s v="N/A"/>
    <s v="I (import)"/>
    <m/>
  </r>
  <r>
    <s v="Watermelons"/>
    <x v="3"/>
    <s v="No"/>
    <s v="N/A"/>
    <s v="SEEDLESS"/>
    <x v="350"/>
    <s v="IMPORTS THROUGH PORT CANAVERAL FLORIDA"/>
    <n v="1074480"/>
    <s v="Boat"/>
    <m/>
    <m/>
    <n v="2024"/>
    <s v="N/A"/>
    <s v="I (import)"/>
    <m/>
  </r>
  <r>
    <s v="Watermelons"/>
    <x v="4"/>
    <s v="No"/>
    <s v="N/A"/>
    <s v="RED FLESH SEEDLESS MINIATURE"/>
    <x v="350"/>
    <s v="IMPORTS THROUGH PORT CANAVERAL FLORIDA"/>
    <n v="651200"/>
    <s v="Boat"/>
    <m/>
    <m/>
    <n v="2024"/>
    <s v="N/A"/>
    <s v="I (import)"/>
    <m/>
  </r>
  <r>
    <s v="Watermelons"/>
    <x v="4"/>
    <s v="No"/>
    <s v="N/A"/>
    <s v="SEEDLESS"/>
    <x v="350"/>
    <s v="IMPORTS THROUGH PORT CANAVERAL FLORIDA"/>
    <n v="1465200"/>
    <s v="Boat"/>
    <m/>
    <m/>
    <n v="2024"/>
    <s v="N/A"/>
    <s v="I (import)"/>
    <m/>
  </r>
  <r>
    <s v="Watermelons"/>
    <x v="6"/>
    <s v="No"/>
    <s v="N/A"/>
    <s v="N/A"/>
    <x v="350"/>
    <s v="IMPORTS THROUGH PORT CANAVERAL FLORIDA"/>
    <n v="87714"/>
    <s v="Boat"/>
    <m/>
    <m/>
    <n v="2024"/>
    <s v="N/A"/>
    <s v="I (import)"/>
    <m/>
  </r>
  <r>
    <s v="Watermelons"/>
    <x v="0"/>
    <s v="No"/>
    <s v="N/A"/>
    <s v="N/A"/>
    <x v="350"/>
    <s v="IMPORTS THROUGH SAN JUAN PUERTO RICO"/>
    <n v="65085"/>
    <s v="Boat"/>
    <m/>
    <m/>
    <n v="2024"/>
    <s v="N/A"/>
    <s v="I (import)"/>
    <m/>
  </r>
  <r>
    <s v="Watermelons"/>
    <x v="3"/>
    <s v="No"/>
    <s v="N/A"/>
    <s v="N/A"/>
    <x v="350"/>
    <s v="IMPORTS THROUGH SOUTH FLORIDA/TAMPA"/>
    <n v="37066"/>
    <s v="Boat"/>
    <m/>
    <m/>
    <n v="2024"/>
    <s v="N/A"/>
    <s v="I (import)"/>
    <m/>
  </r>
  <r>
    <s v="Watermelons"/>
    <x v="7"/>
    <s v="No"/>
    <s v="N/A"/>
    <s v="SEEDLESS"/>
    <x v="350"/>
    <s v="IMPORTS THROUGH SOUTH FLORIDA/TAMPA"/>
    <n v="43362"/>
    <s v="Boat"/>
    <m/>
    <m/>
    <n v="2024"/>
    <s v="N/A"/>
    <s v="I (import)"/>
    <m/>
  </r>
  <r>
    <s v="Watermelons"/>
    <x v="3"/>
    <s v="No"/>
    <s v="N/A"/>
    <s v="N/A"/>
    <x v="350"/>
    <s v="IMPORTS THROUGH WILMINGTON DELAWARE"/>
    <n v="188067"/>
    <s v="Boat"/>
    <m/>
    <m/>
    <n v="2024"/>
    <s v="N/A"/>
    <s v="I (import)"/>
    <m/>
  </r>
  <r>
    <s v="Watermelons"/>
    <x v="1"/>
    <s v="No"/>
    <s v="N/A"/>
    <s v="SEEDLESS"/>
    <x v="351"/>
    <s v="MEXICO CROSSINGS THROUGH PROGRESO TEXAS"/>
    <n v="153824"/>
    <s v="Truck"/>
    <m/>
    <m/>
    <n v="2024"/>
    <s v="N/A"/>
    <s v="I (import)"/>
    <m/>
  </r>
  <r>
    <s v="Watermelons"/>
    <x v="1"/>
    <s v="No"/>
    <s v="N/A"/>
    <s v="N/A"/>
    <x v="351"/>
    <s v="MEXICO CROSSINGS THROUGH SANTA TERESA NEW MEXICO"/>
    <n v="99792"/>
    <s v="Truck"/>
    <m/>
    <m/>
    <n v="2024"/>
    <s v="N/A"/>
    <s v="I (import)"/>
    <m/>
  </r>
  <r>
    <s v="Watermelons"/>
    <x v="1"/>
    <s v="No"/>
    <s v="N/A"/>
    <s v="N/A"/>
    <x v="351"/>
    <s v="MEXICO CROSSINGS THROUGH NOGALES ARIZONA"/>
    <n v="381315"/>
    <s v="Truck"/>
    <m/>
    <m/>
    <n v="2024"/>
    <s v="N/A"/>
    <s v="I (import)"/>
    <m/>
  </r>
  <r>
    <s v="Watermelons"/>
    <x v="1"/>
    <s v="No"/>
    <s v="N/A"/>
    <s v="SEEDLESS"/>
    <x v="351"/>
    <s v="MEXICO CROSSINGS THROUGH NOGALES ARIZONA"/>
    <n v="41144"/>
    <s v="Truck"/>
    <m/>
    <m/>
    <n v="2024"/>
    <s v="N/A"/>
    <s v="I (import)"/>
    <m/>
  </r>
  <r>
    <s v="Watermelons"/>
    <x v="1"/>
    <s v="No"/>
    <s v="N/A"/>
    <s v="N/A"/>
    <x v="351"/>
    <s v="MEXICO CROSSINGS THROUGH OTAY MESA CALIFORNIA"/>
    <n v="7405"/>
    <s v="Truck"/>
    <m/>
    <m/>
    <n v="2024"/>
    <s v="N/A"/>
    <s v="I (import)"/>
    <m/>
  </r>
  <r>
    <s v="Watermelons"/>
    <x v="1"/>
    <s v="No"/>
    <s v="N/A"/>
    <s v="N/A"/>
    <x v="351"/>
    <s v="MEXICO CROSSINGS THROUGH PHARR TEXAS"/>
    <n v="46103"/>
    <s v="Truck"/>
    <m/>
    <m/>
    <n v="2024"/>
    <s v="N/A"/>
    <s v="I (import)"/>
    <m/>
  </r>
  <r>
    <s v="Watermelons"/>
    <x v="7"/>
    <s v="No"/>
    <s v="N/A"/>
    <s v="SEEDLESS"/>
    <x v="351"/>
    <s v="IMPORTS THROUGH LOS ANGELES-LONG BEACH CALIFORNIA"/>
    <n v="162474"/>
    <s v="Boat"/>
    <m/>
    <m/>
    <n v="2024"/>
    <s v="N/A"/>
    <s v="I (import)"/>
    <m/>
  </r>
  <r>
    <s v="Watermelons"/>
    <x v="1"/>
    <s v="No"/>
    <s v="N/A"/>
    <s v="SEEDLESS"/>
    <x v="351"/>
    <s v="IMPORTS THROUGH PANAMA CITY FLORIDA"/>
    <n v="161304"/>
    <s v="Boat"/>
    <m/>
    <m/>
    <n v="2024"/>
    <s v="N/A"/>
    <s v="I (import)"/>
    <m/>
  </r>
  <r>
    <s v="Watermelons"/>
    <x v="3"/>
    <s v="No"/>
    <s v="N/A"/>
    <s v="N/A"/>
    <x v="351"/>
    <s v="IMPORTS THROUGH PHILADELPHIA-CAMDEN PENNSYLVANIA-NEW JERSEY"/>
    <n v="74481"/>
    <s v="Boat"/>
    <m/>
    <m/>
    <n v="2024"/>
    <s v="N/A"/>
    <s v="I (import)"/>
    <m/>
  </r>
  <r>
    <s v="Watermelons"/>
    <x v="7"/>
    <s v="No"/>
    <s v="N/A"/>
    <s v="SEEDLESS"/>
    <x v="351"/>
    <s v="IMPORTS THROUGH PORT CANAVERAL FLORIDA"/>
    <n v="87014"/>
    <s v="Boat"/>
    <m/>
    <m/>
    <n v="2024"/>
    <s v="N/A"/>
    <s v="I (import)"/>
    <m/>
  </r>
  <r>
    <s v="Watermelons"/>
    <x v="0"/>
    <s v="No"/>
    <s v="N/A"/>
    <s v="N/A"/>
    <x v="351"/>
    <s v="IMPORTS THROUGH SAN JUAN PUERTO RICO"/>
    <n v="17684"/>
    <s v="Boat"/>
    <m/>
    <m/>
    <n v="2024"/>
    <s v="N/A"/>
    <s v="I (import)"/>
    <m/>
  </r>
  <r>
    <s v="Watermelons"/>
    <x v="3"/>
    <s v="No"/>
    <s v="N/A"/>
    <s v="SEEDLESS"/>
    <x v="351"/>
    <s v="IMPORTS THROUGH SOUTH FLORIDA/TAMPA"/>
    <n v="167200"/>
    <s v="Boat"/>
    <m/>
    <m/>
    <n v="2024"/>
    <s v="N/A"/>
    <s v="I (import)"/>
    <m/>
  </r>
  <r>
    <s v="Watermelons"/>
    <x v="3"/>
    <s v="No"/>
    <s v="N/A"/>
    <s v="SEEDLESS"/>
    <x v="351"/>
    <s v="IMPORTS THROUGH WILMINGTON DELAWARE"/>
    <n v="708400"/>
    <s v="Boat"/>
    <m/>
    <m/>
    <n v="2024"/>
    <s v="N/A"/>
    <s v="I (import)"/>
    <m/>
  </r>
  <r>
    <s v="Watermelons"/>
    <x v="1"/>
    <s v="No"/>
    <s v="N/A"/>
    <s v="N/A"/>
    <x v="351"/>
    <s v="MEXICO CROSSINGS THROUGH PROGRESO TEXAS"/>
    <n v="1945086"/>
    <s v="Truck"/>
    <m/>
    <m/>
    <n v="2024"/>
    <s v="N/A"/>
    <s v="I (import)"/>
    <m/>
  </r>
  <r>
    <s v="Watermelons"/>
    <x v="1"/>
    <s v="No"/>
    <s v="N/A"/>
    <s v="N/A"/>
    <x v="352"/>
    <s v="MEXICO CROSSINGS THROUGH NOGALES ARIZONA"/>
    <n v="622424"/>
    <s v="Truck"/>
    <m/>
    <m/>
    <n v="2024"/>
    <s v="N/A"/>
    <s v="I (import)"/>
    <m/>
  </r>
  <r>
    <s v="Watermelons"/>
    <x v="1"/>
    <s v="Yes"/>
    <s v="N/A"/>
    <s v="SEEDLESS"/>
    <x v="352"/>
    <s v="MEXICO CROSSINGS THROUGH NOGALES ARIZONA"/>
    <n v="46310"/>
    <s v="Truck"/>
    <m/>
    <m/>
    <n v="2024"/>
    <s v="N/A"/>
    <s v="I (import)"/>
    <m/>
  </r>
  <r>
    <s v="Watermelons"/>
    <x v="1"/>
    <s v="No"/>
    <s v="N/A"/>
    <s v="N/A"/>
    <x v="352"/>
    <s v="MEXICO CROSSINGS THROUGH OTAY MESA CALIFORNIA"/>
    <n v="45170"/>
    <s v="Truck"/>
    <m/>
    <m/>
    <n v="2024"/>
    <s v="N/A"/>
    <s v="I (import)"/>
    <m/>
  </r>
  <r>
    <s v="Watermelons"/>
    <x v="1"/>
    <s v="No"/>
    <s v="N/A"/>
    <s v="N/A"/>
    <x v="352"/>
    <s v="MEXICO CROSSINGS THROUGH PHARR TEXAS"/>
    <n v="146623"/>
    <s v="Truck"/>
    <m/>
    <m/>
    <n v="2024"/>
    <s v="N/A"/>
    <s v="I (import)"/>
    <m/>
  </r>
  <r>
    <s v="Watermelons"/>
    <x v="1"/>
    <s v="No"/>
    <s v="N/A"/>
    <s v="N/A"/>
    <x v="352"/>
    <s v="MEXICO CROSSINGS THROUGH PROGRESO TEXAS"/>
    <n v="929617"/>
    <s v="Truck"/>
    <m/>
    <m/>
    <n v="2024"/>
    <s v="N/A"/>
    <s v="I (import)"/>
    <m/>
  </r>
  <r>
    <s v="Watermelons"/>
    <x v="1"/>
    <s v="No"/>
    <s v="N/A"/>
    <s v="SEEDLESS"/>
    <x v="352"/>
    <s v="MEXICO CROSSINGS THROUGH PROGRESO TEXAS"/>
    <n v="885159"/>
    <s v="Truck"/>
    <m/>
    <m/>
    <n v="2024"/>
    <s v="N/A"/>
    <s v="I (import)"/>
    <m/>
  </r>
  <r>
    <s v="Watermelons"/>
    <x v="1"/>
    <s v="No"/>
    <s v="N/A"/>
    <s v="SEEDLESS"/>
    <x v="352"/>
    <s v="MEXICO CROSSINGS THROUGH RIO GRANDE CITY TEXAS"/>
    <n v="93830"/>
    <s v="Truck"/>
    <m/>
    <m/>
    <n v="2024"/>
    <s v="N/A"/>
    <s v="I (import)"/>
    <m/>
  </r>
  <r>
    <s v="Watermelons"/>
    <x v="1"/>
    <s v="No"/>
    <s v="N/A"/>
    <s v="N/A"/>
    <x v="352"/>
    <s v="MEXICO CROSSINGS THROUGH SANTA TERESA NEW MEXICO"/>
    <n v="149688"/>
    <s v="Truck"/>
    <m/>
    <m/>
    <n v="2024"/>
    <s v="N/A"/>
    <s v="I (import)"/>
    <m/>
  </r>
  <r>
    <s v="Watermelons"/>
    <x v="3"/>
    <s v="No"/>
    <s v="N/A"/>
    <s v="SEEDLESS"/>
    <x v="352"/>
    <s v="IMPORTS THROUGH LOS ANGELES-LONG BEACH CALIFORNIA"/>
    <n v="195536"/>
    <s v="Boat"/>
    <m/>
    <m/>
    <n v="2024"/>
    <s v="N/A"/>
    <s v="I (import)"/>
    <m/>
  </r>
  <r>
    <s v="Watermelons"/>
    <x v="1"/>
    <s v="No"/>
    <s v="N/A"/>
    <s v="SEEDLESS"/>
    <x v="352"/>
    <s v="IMPORTS THROUGH PANAMA CITY FLORIDA"/>
    <n v="334565"/>
    <s v="Boat"/>
    <m/>
    <m/>
    <n v="2024"/>
    <s v="N/A"/>
    <s v="I (import)"/>
    <m/>
  </r>
  <r>
    <s v="Watermelons"/>
    <x v="3"/>
    <s v="No"/>
    <s v="N/A"/>
    <s v="N/A"/>
    <x v="352"/>
    <s v="IMPORTS THROUGH PHILADELPHIA-CAMDEN PENNSYLVANIA-NEW JERSEY"/>
    <n v="77158"/>
    <s v="Boat"/>
    <m/>
    <m/>
    <n v="2024"/>
    <s v="N/A"/>
    <s v="I (import)"/>
    <m/>
  </r>
  <r>
    <s v="Watermelons"/>
    <x v="3"/>
    <s v="No"/>
    <s v="N/A"/>
    <s v="SEEDLESS"/>
    <x v="352"/>
    <s v="IMPORTS THROUGH PHILADELPHIA-CAMDEN PENNSYLVANIA-NEW JERSEY"/>
    <n v="384701"/>
    <s v="Boat"/>
    <m/>
    <m/>
    <n v="2024"/>
    <s v="N/A"/>
    <s v="I (import)"/>
    <m/>
  </r>
  <r>
    <s v="Watermelons"/>
    <x v="7"/>
    <s v="No"/>
    <s v="N/A"/>
    <s v="N/A"/>
    <x v="352"/>
    <s v="IMPORTS THROUGH PHILADELPHIA-CAMDEN PENNSYLVANIA-NEW JERSEY"/>
    <n v="1956951"/>
    <s v="Boat"/>
    <m/>
    <m/>
    <n v="2024"/>
    <s v="N/A"/>
    <s v="I (import)"/>
    <m/>
  </r>
  <r>
    <s v="Watermelons"/>
    <x v="3"/>
    <s v="No"/>
    <s v="N/A"/>
    <s v="N/A"/>
    <x v="352"/>
    <s v="IMPORTS THROUGH PORT CANAVERAL FLORIDA"/>
    <n v="163810"/>
    <s v="Boat"/>
    <m/>
    <m/>
    <n v="2024"/>
    <s v="N/A"/>
    <s v="I (import)"/>
    <m/>
  </r>
  <r>
    <s v="Watermelons"/>
    <x v="3"/>
    <s v="No"/>
    <s v="N/A"/>
    <s v="SEEDLESS"/>
    <x v="352"/>
    <s v="IMPORTS THROUGH PORT CANAVERAL FLORIDA"/>
    <n v="48609"/>
    <s v="Boat"/>
    <m/>
    <m/>
    <n v="2024"/>
    <s v="N/A"/>
    <s v="I (import)"/>
    <m/>
  </r>
  <r>
    <s v="Watermelons"/>
    <x v="4"/>
    <s v="No"/>
    <s v="N/A"/>
    <s v="N/A"/>
    <x v="352"/>
    <s v="IMPORTS THROUGH PORT CANAVERAL FLORIDA"/>
    <n v="41976"/>
    <s v="Boat"/>
    <m/>
    <m/>
    <n v="2024"/>
    <s v="N/A"/>
    <s v="I (import)"/>
    <m/>
  </r>
  <r>
    <s v="Watermelons"/>
    <x v="3"/>
    <s v="No"/>
    <s v="N/A"/>
    <s v="N/A"/>
    <x v="352"/>
    <s v="IMPORTS THROUGH SOUTH FLORIDA/TAMPA"/>
    <n v="1272814"/>
    <s v="Boat"/>
    <m/>
    <m/>
    <n v="2024"/>
    <s v="N/A"/>
    <s v="I (import)"/>
    <m/>
  </r>
  <r>
    <s v="Watermelons"/>
    <x v="3"/>
    <s v="No"/>
    <s v="N/A"/>
    <s v="SEEDLESS"/>
    <x v="352"/>
    <s v="IMPORTS THROUGH SOUTH FLORIDA/TAMPA"/>
    <n v="3296392"/>
    <s v="Boat"/>
    <m/>
    <m/>
    <n v="2024"/>
    <s v="N/A"/>
    <s v="I (import)"/>
    <m/>
  </r>
  <r>
    <s v="Watermelons"/>
    <x v="1"/>
    <s v="No"/>
    <s v="N/A"/>
    <s v="SEEDLESS"/>
    <x v="352"/>
    <s v="IMPORTS THROUGH SOUTH FLORIDA/TAMPA"/>
    <n v="37620"/>
    <s v="Boat"/>
    <m/>
    <m/>
    <n v="2024"/>
    <s v="N/A"/>
    <s v="I (import)"/>
    <m/>
  </r>
  <r>
    <s v="Watermelons"/>
    <x v="7"/>
    <s v="No"/>
    <s v="N/A"/>
    <s v="SEEDLESS"/>
    <x v="352"/>
    <s v="IMPORTS THROUGH TAMPA AIRPORT FLORIDA"/>
    <n v="88836"/>
    <s v="Boat"/>
    <m/>
    <m/>
    <n v="2024"/>
    <s v="N/A"/>
    <s v="I (import)"/>
    <m/>
  </r>
  <r>
    <s v="Watermelons"/>
    <x v="4"/>
    <s v="No"/>
    <s v="N/A"/>
    <s v="N/A"/>
    <x v="353"/>
    <s v="IMPORTS THROUGH SOUTH FLORIDA/TAMPA"/>
    <n v="44148"/>
    <s v="Boat"/>
    <m/>
    <m/>
    <n v="2024"/>
    <s v="N/A"/>
    <s v="I (import)"/>
    <m/>
  </r>
  <r>
    <s v="Watermelons"/>
    <x v="1"/>
    <s v="No"/>
    <s v="N/A"/>
    <s v="SEEDLESS"/>
    <x v="353"/>
    <s v="IMPORTS THROUGH SOUTH FLORIDA/TAMPA"/>
    <n v="80520"/>
    <s v="Boat"/>
    <m/>
    <m/>
    <n v="2024"/>
    <s v="N/A"/>
    <s v="I (import)"/>
    <m/>
  </r>
  <r>
    <s v="Watermelons"/>
    <x v="3"/>
    <s v="No"/>
    <s v="N/A"/>
    <s v="SEEDLESS"/>
    <x v="353"/>
    <s v="IMPORTS THROUGH WILMINGTON NORTH CAROLINA"/>
    <n v="198418"/>
    <s v="Boat"/>
    <m/>
    <m/>
    <n v="2024"/>
    <s v="N/A"/>
    <s v="I (import)"/>
    <m/>
  </r>
  <r>
    <s v="Watermelons"/>
    <x v="1"/>
    <s v="No"/>
    <s v="N/A"/>
    <s v="N/A"/>
    <x v="353"/>
    <s v="MEXICO CROSSINGS THROUGH NOGALES ARIZONA"/>
    <n v="685320"/>
    <s v="Truck"/>
    <m/>
    <m/>
    <n v="2024"/>
    <s v="N/A"/>
    <s v="I (import)"/>
    <m/>
  </r>
  <r>
    <s v="Watermelons"/>
    <x v="1"/>
    <s v="No"/>
    <s v="N/A"/>
    <s v="RED FLESH SEEDLESS MINIATURE"/>
    <x v="353"/>
    <s v="MEXICO CROSSINGS THROUGH NOGALES ARIZONA"/>
    <n v="217118"/>
    <s v="Truck"/>
    <m/>
    <m/>
    <n v="2024"/>
    <s v="N/A"/>
    <s v="I (import)"/>
    <m/>
  </r>
  <r>
    <s v="Watermelons"/>
    <x v="1"/>
    <s v="No"/>
    <s v="N/A"/>
    <s v="SEEDLESS"/>
    <x v="353"/>
    <s v="MEXICO CROSSINGS THROUGH NOGALES ARIZONA"/>
    <n v="1548268"/>
    <s v="Truck"/>
    <m/>
    <m/>
    <n v="2024"/>
    <s v="N/A"/>
    <s v="I (import)"/>
    <m/>
  </r>
  <r>
    <s v="Watermelons"/>
    <x v="1"/>
    <s v="No"/>
    <s v="N/A"/>
    <s v="N/A"/>
    <x v="353"/>
    <s v="MEXICO CROSSINGS THROUGH OTAY MESA CALIFORNIA"/>
    <n v="187874"/>
    <s v="Truck"/>
    <m/>
    <m/>
    <n v="2024"/>
    <s v="N/A"/>
    <s v="I (import)"/>
    <m/>
  </r>
  <r>
    <s v="Watermelons"/>
    <x v="1"/>
    <s v="No"/>
    <s v="N/A"/>
    <s v="SEEDLESS"/>
    <x v="353"/>
    <s v="MEXICO CROSSINGS THROUGH OTAY MESA CALIFORNIA"/>
    <n v="165968"/>
    <s v="Truck"/>
    <m/>
    <m/>
    <n v="2024"/>
    <s v="N/A"/>
    <s v="I (import)"/>
    <m/>
  </r>
  <r>
    <s v="Watermelons"/>
    <x v="1"/>
    <s v="No"/>
    <s v="N/A"/>
    <s v="N/A"/>
    <x v="353"/>
    <s v="MEXICO CROSSINGS THROUGH PHARR TEXAS"/>
    <n v="465870"/>
    <s v="Truck"/>
    <m/>
    <m/>
    <n v="2024"/>
    <s v="N/A"/>
    <s v="I (import)"/>
    <m/>
  </r>
  <r>
    <s v="Watermelons"/>
    <x v="1"/>
    <s v="No"/>
    <s v="N/A"/>
    <s v="N/A"/>
    <x v="353"/>
    <s v="MEXICO CROSSINGS THROUGH PROGRESO TEXAS"/>
    <n v="5113068"/>
    <s v="Truck"/>
    <m/>
    <m/>
    <n v="2024"/>
    <s v="N/A"/>
    <s v="I (import)"/>
    <m/>
  </r>
  <r>
    <s v="Watermelons"/>
    <x v="1"/>
    <s v="No"/>
    <s v="N/A"/>
    <s v="N/A"/>
    <x v="353"/>
    <s v="MEXICO CROSSINGS THROUGH RIO GRANDE CITY TEXAS"/>
    <n v="89540"/>
    <s v="Truck"/>
    <m/>
    <m/>
    <n v="2024"/>
    <s v="N/A"/>
    <s v="I (import)"/>
    <m/>
  </r>
  <r>
    <s v="Watermelons"/>
    <x v="1"/>
    <s v="No"/>
    <s v="N/A"/>
    <s v="N/A"/>
    <x v="353"/>
    <s v="MEXICO CROSSINGS THROUGH SANTA TERESA NEW MEXICO"/>
    <n v="149688"/>
    <s v="Truck"/>
    <m/>
    <m/>
    <n v="2024"/>
    <s v="N/A"/>
    <s v="I (import)"/>
    <m/>
  </r>
  <r>
    <s v="Watermelons"/>
    <x v="4"/>
    <s v="No"/>
    <s v="N/A"/>
    <s v="RED FLESH SEEDLESS MINIATURE"/>
    <x v="353"/>
    <s v="IMPORTS THROUGH FREEPORT TEXAS"/>
    <n v="214500"/>
    <s v="Boat"/>
    <m/>
    <m/>
    <n v="2024"/>
    <s v="N/A"/>
    <s v="I (import)"/>
    <m/>
  </r>
  <r>
    <s v="Watermelons"/>
    <x v="3"/>
    <s v="No"/>
    <s v="N/A"/>
    <s v="SEEDLESS"/>
    <x v="353"/>
    <s v="IMPORTS THROUGH HOUSTON TEXAS"/>
    <n v="132000"/>
    <s v="Boat"/>
    <m/>
    <m/>
    <n v="2024"/>
    <s v="N/A"/>
    <s v="I (import)"/>
    <m/>
  </r>
  <r>
    <s v="Watermelons"/>
    <x v="3"/>
    <s v="No"/>
    <s v="N/A"/>
    <s v="SEEDLESS"/>
    <x v="353"/>
    <s v="IMPORTS THROUGH LOS ANGELES-LONG BEACH CALIFORNIA"/>
    <n v="132000"/>
    <s v="Boat"/>
    <m/>
    <m/>
    <n v="2024"/>
    <s v="N/A"/>
    <s v="I (import)"/>
    <m/>
  </r>
  <r>
    <s v="Watermelons"/>
    <x v="1"/>
    <s v="No"/>
    <s v="N/A"/>
    <s v="SEEDLESS"/>
    <x v="353"/>
    <s v="IMPORTS THROUGH PANAMA CITY FLORIDA"/>
    <n v="160499"/>
    <s v="Boat"/>
    <m/>
    <m/>
    <n v="2024"/>
    <s v="N/A"/>
    <s v="I (import)"/>
    <m/>
  </r>
  <r>
    <s v="Watermelons"/>
    <x v="5"/>
    <s v="No"/>
    <s v="N/A"/>
    <s v="SEEDLESS"/>
    <x v="353"/>
    <s v="IMPORTS THROUGH PHILADELPHIA-CAMDEN PENNSYLVANIA-NEW JERSEY"/>
    <n v="38016"/>
    <s v="Boat"/>
    <m/>
    <m/>
    <n v="2024"/>
    <s v="N/A"/>
    <s v="I (import)"/>
    <m/>
  </r>
  <r>
    <s v="Watermelons"/>
    <x v="3"/>
    <s v="No"/>
    <s v="N/A"/>
    <s v="RED FLESH SEEDLESS MINIATURE"/>
    <x v="353"/>
    <s v="IMPORTS THROUGH PHILADELPHIA-CAMDEN PENNSYLVANIA-NEW JERSEY"/>
    <n v="286000"/>
    <s v="Boat"/>
    <m/>
    <m/>
    <n v="2024"/>
    <s v="N/A"/>
    <s v="I (import)"/>
    <m/>
  </r>
  <r>
    <s v="Watermelons"/>
    <x v="3"/>
    <s v="No"/>
    <s v="N/A"/>
    <s v="SEEDLESS"/>
    <x v="353"/>
    <s v="IMPORTS THROUGH PHILADELPHIA-CAMDEN PENNSYLVANIA-NEW JERSEY"/>
    <n v="640310"/>
    <s v="Boat"/>
    <m/>
    <m/>
    <n v="2024"/>
    <s v="N/A"/>
    <s v="I (import)"/>
    <m/>
  </r>
  <r>
    <s v="Watermelons"/>
    <x v="3"/>
    <s v="No"/>
    <s v="N/A"/>
    <s v="N/A"/>
    <x v="353"/>
    <s v="IMPORTS THROUGH PORT CANAVERAL FLORIDA"/>
    <n v="5817"/>
    <s v="Boat"/>
    <m/>
    <m/>
    <n v="2024"/>
    <s v="N/A"/>
    <s v="I (import)"/>
    <m/>
  </r>
  <r>
    <s v="Watermelons"/>
    <x v="3"/>
    <s v="No"/>
    <s v="N/A"/>
    <s v="SEEDLESS"/>
    <x v="353"/>
    <s v="IMPORTS THROUGH PORT CANAVERAL FLORIDA"/>
    <n v="475200"/>
    <s v="Boat"/>
    <m/>
    <m/>
    <n v="2024"/>
    <s v="N/A"/>
    <s v="I (import)"/>
    <m/>
  </r>
  <r>
    <s v="Watermelons"/>
    <x v="1"/>
    <s v="No"/>
    <s v="N/A"/>
    <s v="N/A"/>
    <x v="354"/>
    <s v="MEXICO CROSSINGS THROUGH NOGALES ARIZONA"/>
    <n v="39435"/>
    <s v="Truck"/>
    <m/>
    <m/>
    <n v="2024"/>
    <s v="N/A"/>
    <s v="I (import)"/>
    <m/>
  </r>
  <r>
    <s v="Watermelons"/>
    <x v="1"/>
    <s v="No"/>
    <s v="N/A"/>
    <s v="RED FLESH SEEDLESS MINIATURE"/>
    <x v="354"/>
    <s v="MEXICO CROSSINGS THROUGH NOGALES ARIZONA"/>
    <n v="26620"/>
    <s v="Truck"/>
    <m/>
    <m/>
    <n v="2024"/>
    <s v="N/A"/>
    <s v="I (import)"/>
    <m/>
  </r>
  <r>
    <s v="Watermelons"/>
    <x v="1"/>
    <s v="No"/>
    <s v="N/A"/>
    <s v="SEEDLESS"/>
    <x v="354"/>
    <s v="MEXICO CROSSINGS THROUGH NOGALES ARIZONA"/>
    <n v="1417682"/>
    <s v="Truck"/>
    <m/>
    <m/>
    <n v="2024"/>
    <s v="N/A"/>
    <s v="I (import)"/>
    <m/>
  </r>
  <r>
    <s v="Watermelons"/>
    <x v="1"/>
    <s v="No"/>
    <s v="N/A"/>
    <s v="N/A"/>
    <x v="354"/>
    <s v="MEXICO CROSSINGS THROUGH OTAY MESA CALIFORNIA"/>
    <n v="8217"/>
    <s v="Truck"/>
    <m/>
    <m/>
    <n v="2024"/>
    <s v="N/A"/>
    <s v="I (import)"/>
    <m/>
  </r>
  <r>
    <s v="Watermelons"/>
    <x v="1"/>
    <s v="No"/>
    <s v="N/A"/>
    <s v="N/A"/>
    <x v="354"/>
    <s v="MEXICO CROSSINGS THROUGH PHARR TEXAS"/>
    <n v="128317"/>
    <s v="Truck"/>
    <m/>
    <m/>
    <n v="2024"/>
    <s v="N/A"/>
    <s v="I (import)"/>
    <m/>
  </r>
  <r>
    <s v="Watermelons"/>
    <x v="1"/>
    <s v="No"/>
    <s v="N/A"/>
    <s v="N/A"/>
    <x v="354"/>
    <s v="MEXICO CROSSINGS THROUGH PROGRESO TEXAS"/>
    <n v="1019403"/>
    <s v="Truck"/>
    <m/>
    <m/>
    <n v="2024"/>
    <s v="N/A"/>
    <s v="I (import)"/>
    <m/>
  </r>
  <r>
    <s v="Watermelons"/>
    <x v="1"/>
    <s v="No"/>
    <s v="N/A"/>
    <s v="SEEDLESS"/>
    <x v="354"/>
    <s v="MEXICO CROSSINGS THROUGH PROGRESO TEXAS"/>
    <n v="485551"/>
    <s v="Truck"/>
    <m/>
    <m/>
    <n v="2024"/>
    <s v="N/A"/>
    <s v="I (import)"/>
    <m/>
  </r>
  <r>
    <s v="Watermelons"/>
    <x v="1"/>
    <s v="No"/>
    <s v="N/A"/>
    <s v="SEEDLESS"/>
    <x v="354"/>
    <s v="MEXICO CROSSINGS THROUGH RIO GRANDE CITY TEXAS"/>
    <n v="746020"/>
    <s v="Truck"/>
    <m/>
    <m/>
    <n v="2024"/>
    <s v="N/A"/>
    <s v="I (import)"/>
    <m/>
  </r>
  <r>
    <s v="Watermelons"/>
    <x v="1"/>
    <s v="No"/>
    <s v="N/A"/>
    <s v="N/A"/>
    <x v="354"/>
    <s v="MEXICO CROSSINGS THROUGH SANTA TERESA NEW MEXICO"/>
    <n v="49896"/>
    <s v="Truck"/>
    <m/>
    <m/>
    <n v="2024"/>
    <s v="N/A"/>
    <s v="I (import)"/>
    <m/>
  </r>
  <r>
    <s v="Watermelons"/>
    <x v="3"/>
    <s v="No"/>
    <s v="N/A"/>
    <s v="SEEDLESS"/>
    <x v="354"/>
    <s v="IMPORTS THROUGH FREEPORT TEXAS"/>
    <n v="166360"/>
    <s v="Boat"/>
    <m/>
    <m/>
    <n v="2024"/>
    <s v="N/A"/>
    <s v="I (import)"/>
    <m/>
  </r>
  <r>
    <s v="Watermelons"/>
    <x v="7"/>
    <s v="No"/>
    <s v="N/A"/>
    <s v="SEEDLESS"/>
    <x v="354"/>
    <s v="IMPORTS THROUGH FREEPORT TEXAS"/>
    <n v="323330"/>
    <s v="Boat"/>
    <m/>
    <m/>
    <n v="2024"/>
    <s v="N/A"/>
    <s v="I (import)"/>
    <m/>
  </r>
  <r>
    <s v="Watermelons"/>
    <x v="3"/>
    <s v="No"/>
    <s v="N/A"/>
    <s v="SEEDLESS"/>
    <x v="354"/>
    <s v="IMPORTS THROUGH LOS ANGELES-LONG BEACH CALIFORNIA"/>
    <n v="132000"/>
    <s v="Boat"/>
    <m/>
    <m/>
    <n v="2024"/>
    <s v="N/A"/>
    <s v="I (import)"/>
    <m/>
  </r>
  <r>
    <s v="Watermelons"/>
    <x v="5"/>
    <s v="No"/>
    <s v="N/A"/>
    <s v="SEEDLESS"/>
    <x v="354"/>
    <s v="IMPORTS THROUGH PHILADELPHIA-CAMDEN PENNSYLVANIA-NEW JERSEY"/>
    <n v="18216"/>
    <s v="Boat"/>
    <m/>
    <m/>
    <n v="2024"/>
    <s v="N/A"/>
    <s v="I (import)"/>
    <m/>
  </r>
  <r>
    <s v="Watermelons"/>
    <x v="4"/>
    <s v="No"/>
    <s v="N/A"/>
    <s v="N/A"/>
    <x v="354"/>
    <s v="IMPORTS THROUGH PORT CANAVERAL FLORIDA"/>
    <n v="41976"/>
    <s v="Boat"/>
    <m/>
    <m/>
    <n v="2024"/>
    <s v="N/A"/>
    <s v="I (import)"/>
    <m/>
  </r>
  <r>
    <s v="Watermelons"/>
    <x v="3"/>
    <s v="No"/>
    <s v="N/A"/>
    <s v="N/A"/>
    <x v="354"/>
    <s v="IMPORTS THROUGH WILMINGTON DELAWARE"/>
    <n v="112292"/>
    <s v="Boat"/>
    <m/>
    <m/>
    <n v="2024"/>
    <s v="N/A"/>
    <s v="I (import)"/>
    <m/>
  </r>
  <r>
    <s v="Watermelons"/>
    <x v="4"/>
    <s v="No"/>
    <s v="N/A"/>
    <s v="SEEDLESS"/>
    <x v="354"/>
    <s v="IMPORTS THROUGH TAMPA AIRPORT FLORIDA"/>
    <n v="16509"/>
    <s v="Boat"/>
    <m/>
    <m/>
    <n v="2024"/>
    <s v="N/A"/>
    <s v="I (import)"/>
    <m/>
  </r>
  <r>
    <s v="Watermelons"/>
    <x v="1"/>
    <s v="No"/>
    <s v="N/A"/>
    <s v="N/A"/>
    <x v="355"/>
    <s v="MEXICO CROSSINGS THROUGH OTAY MESA CALIFORNIA"/>
    <n v="70611"/>
    <s v="Truck"/>
    <m/>
    <m/>
    <n v="2024"/>
    <s v="N/A"/>
    <s v="I (import)"/>
    <m/>
  </r>
  <r>
    <s v="Watermelons"/>
    <x v="1"/>
    <s v="No"/>
    <s v="N/A"/>
    <s v="SEEDLESS"/>
    <x v="355"/>
    <s v="MEXICO CROSSINGS THROUGH OTAY MESA CALIFORNIA"/>
    <n v="31539"/>
    <s v="Truck"/>
    <m/>
    <m/>
    <n v="2024"/>
    <s v="N/A"/>
    <s v="I (import)"/>
    <m/>
  </r>
  <r>
    <s v="Watermelons"/>
    <x v="1"/>
    <s v="No"/>
    <s v="N/A"/>
    <s v="N/A"/>
    <x v="355"/>
    <s v="MEXICO CROSSINGS THROUGH PHARR TEXAS"/>
    <n v="41758"/>
    <s v="Truck"/>
    <m/>
    <m/>
    <n v="2024"/>
    <s v="N/A"/>
    <s v="I (import)"/>
    <m/>
  </r>
  <r>
    <s v="Watermelons"/>
    <x v="1"/>
    <s v="No"/>
    <s v="N/A"/>
    <s v="N/A"/>
    <x v="355"/>
    <s v="MEXICO CROSSINGS THROUGH PROGRESO TEXAS"/>
    <n v="357478"/>
    <s v="Truck"/>
    <m/>
    <m/>
    <n v="2024"/>
    <s v="N/A"/>
    <s v="I (import)"/>
    <m/>
  </r>
  <r>
    <s v="Watermelons"/>
    <x v="1"/>
    <s v="No"/>
    <s v="N/A"/>
    <s v="SEEDLESS"/>
    <x v="355"/>
    <s v="MEXICO CROSSINGS THROUGH PROGRESO TEXAS"/>
    <n v="81675"/>
    <s v="Truck"/>
    <m/>
    <m/>
    <n v="2024"/>
    <s v="N/A"/>
    <s v="I (import)"/>
    <m/>
  </r>
  <r>
    <s v="Watermelons"/>
    <x v="4"/>
    <s v="No"/>
    <s v="N/A"/>
    <s v="RED FLESH SEEDLESS MINIATURE"/>
    <x v="355"/>
    <s v="IMPORTS THROUGH PORT CANAVERAL FLORIDA"/>
    <n v="1367520"/>
    <s v="Boat"/>
    <m/>
    <m/>
    <n v="2024"/>
    <s v="N/A"/>
    <s v="I (import)"/>
    <m/>
  </r>
  <r>
    <s v="Watermelons"/>
    <x v="4"/>
    <s v="No"/>
    <s v="N/A"/>
    <s v="SEEDLESS"/>
    <x v="355"/>
    <s v="IMPORTS THROUGH PORT CANAVERAL FLORIDA"/>
    <n v="1758240"/>
    <s v="Boat"/>
    <m/>
    <m/>
    <n v="2024"/>
    <s v="N/A"/>
    <s v="I (import)"/>
    <m/>
  </r>
  <r>
    <s v="Watermelons"/>
    <x v="6"/>
    <s v="No"/>
    <s v="N/A"/>
    <s v="N/A"/>
    <x v="355"/>
    <s v="IMPORTS THROUGH PORT CANAVERAL FLORIDA"/>
    <n v="89166"/>
    <s v="Boat"/>
    <m/>
    <m/>
    <n v="2024"/>
    <s v="N/A"/>
    <s v="I (import)"/>
    <m/>
  </r>
  <r>
    <s v="Watermelons"/>
    <x v="3"/>
    <s v="No"/>
    <s v="N/A"/>
    <s v="N/A"/>
    <x v="355"/>
    <s v="IMPORTS THROUGH SOUTH FLORIDA/TAMPA"/>
    <n v="43540"/>
    <s v="Boat"/>
    <m/>
    <m/>
    <n v="2024"/>
    <s v="N/A"/>
    <s v="I (import)"/>
    <m/>
  </r>
  <r>
    <s v="Watermelons"/>
    <x v="3"/>
    <s v="No"/>
    <s v="N/A"/>
    <s v="SEEDLESS"/>
    <x v="355"/>
    <s v="IMPORTS THROUGH WILMINGTON DELAWARE"/>
    <n v="975150"/>
    <s v="Boat"/>
    <m/>
    <m/>
    <n v="2024"/>
    <s v="N/A"/>
    <s v="I (import)"/>
    <m/>
  </r>
  <r>
    <s v="Watermelons"/>
    <x v="4"/>
    <s v="No"/>
    <s v="N/A"/>
    <s v="SEEDLESS"/>
    <x v="355"/>
    <s v="IMPORTS THROUGH WILMINGTON DELAWARE"/>
    <n v="357500"/>
    <s v="Boat"/>
    <m/>
    <m/>
    <n v="2024"/>
    <s v="N/A"/>
    <s v="I (import)"/>
    <m/>
  </r>
  <r>
    <s v="Watermelons"/>
    <x v="1"/>
    <s v="No"/>
    <s v="N/A"/>
    <s v="N/A"/>
    <x v="355"/>
    <s v="MEXICO CROSSINGS THROUGH NOGALES ARIZONA"/>
    <n v="87120"/>
    <s v="Truck"/>
    <m/>
    <m/>
    <n v="2024"/>
    <s v="N/A"/>
    <s v="I (import)"/>
    <m/>
  </r>
  <r>
    <s v="Watermelons"/>
    <x v="1"/>
    <s v="No"/>
    <s v="N/A"/>
    <s v="RED FLESH SEEDLESS MINIATURE"/>
    <x v="355"/>
    <s v="MEXICO CROSSINGS THROUGH NOGALES ARIZONA"/>
    <n v="103840"/>
    <s v="Truck"/>
    <m/>
    <m/>
    <n v="2024"/>
    <s v="N/A"/>
    <s v="I (import)"/>
    <m/>
  </r>
  <r>
    <s v="Watermelons"/>
    <x v="1"/>
    <s v="No"/>
    <s v="N/A"/>
    <s v="SEEDLESS"/>
    <x v="355"/>
    <s v="MEXICO CROSSINGS THROUGH NOGALES ARIZONA"/>
    <n v="1250531"/>
    <s v="Truck"/>
    <m/>
    <m/>
    <n v="2024"/>
    <s v="N/A"/>
    <s v="I (import)"/>
    <m/>
  </r>
  <r>
    <s v="Watermelons"/>
    <x v="3"/>
    <s v="No"/>
    <s v="N/A"/>
    <s v="SEEDLESS"/>
    <x v="355"/>
    <s v="IMPORTS THROUGH LOS ANGELES-LONG BEACH CALIFORNIA"/>
    <n v="264000"/>
    <s v="Boat"/>
    <m/>
    <m/>
    <n v="2024"/>
    <s v="N/A"/>
    <s v="I (import)"/>
    <m/>
  </r>
  <r>
    <s v="Watermelons"/>
    <x v="7"/>
    <s v="No"/>
    <s v="N/A"/>
    <s v="SEEDLESS"/>
    <x v="355"/>
    <s v="IMPORTS THROUGH LOS ANGELES-LONG BEACH CALIFORNIA"/>
    <n v="63965"/>
    <s v="Boat"/>
    <m/>
    <m/>
    <n v="2024"/>
    <s v="N/A"/>
    <s v="I (import)"/>
    <m/>
  </r>
  <r>
    <s v="Watermelons"/>
    <x v="1"/>
    <s v="No"/>
    <s v="N/A"/>
    <s v="SEEDLESS"/>
    <x v="355"/>
    <s v="IMPORTS THROUGH PANAMA CITY FLORIDA"/>
    <n v="124608"/>
    <s v="Boat"/>
    <m/>
    <m/>
    <n v="2024"/>
    <s v="N/A"/>
    <s v="I (import)"/>
    <m/>
  </r>
  <r>
    <s v="Watermelons"/>
    <x v="3"/>
    <s v="No"/>
    <s v="N/A"/>
    <s v="N/A"/>
    <x v="355"/>
    <s v="IMPORTS THROUGH PHILADELPHIA-CAMDEN PENNSYLVANIA-NEW JERSEY"/>
    <n v="46083"/>
    <s v="Boat"/>
    <m/>
    <m/>
    <n v="2024"/>
    <s v="N/A"/>
    <s v="I (import)"/>
    <m/>
  </r>
  <r>
    <s v="Watermelons"/>
    <x v="3"/>
    <s v="No"/>
    <s v="N/A"/>
    <s v="RED FLESH SEEDLESS MINIATURE"/>
    <x v="355"/>
    <s v="IMPORTS THROUGH PHILADELPHIA-CAMDEN PENNSYLVANIA-NEW JERSEY"/>
    <n v="286000"/>
    <s v="Boat"/>
    <m/>
    <m/>
    <n v="2024"/>
    <s v="N/A"/>
    <s v="I (import)"/>
    <m/>
  </r>
  <r>
    <s v="Watermelons"/>
    <x v="3"/>
    <s v="No"/>
    <s v="N/A"/>
    <s v="SEEDLESS"/>
    <x v="355"/>
    <s v="IMPORTS THROUGH PHILADELPHIA-CAMDEN PENNSYLVANIA-NEW JERSEY"/>
    <n v="143000"/>
    <s v="Boat"/>
    <m/>
    <m/>
    <n v="2024"/>
    <s v="N/A"/>
    <s v="I (import)"/>
    <m/>
  </r>
  <r>
    <s v="Watermelons"/>
    <x v="3"/>
    <s v="No"/>
    <s v="N/A"/>
    <s v="RED FLESH SEEDLESS MINIATURE"/>
    <x v="355"/>
    <s v="IMPORTS THROUGH PORT CANAVERAL FLORIDA"/>
    <n v="553520"/>
    <s v="Boat"/>
    <m/>
    <m/>
    <n v="2024"/>
    <s v="N/A"/>
    <s v="I (import)"/>
    <m/>
  </r>
  <r>
    <s v="Watermelons"/>
    <x v="3"/>
    <s v="No"/>
    <s v="N/A"/>
    <s v="SEEDLESS"/>
    <x v="355"/>
    <s v="IMPORTS THROUGH PORT CANAVERAL FLORIDA"/>
    <n v="1725680"/>
    <s v="Boat"/>
    <m/>
    <m/>
    <n v="2024"/>
    <s v="N/A"/>
    <s v="I (import)"/>
    <m/>
  </r>
  <r>
    <s v="Watermelons"/>
    <x v="3"/>
    <s v="No"/>
    <s v="N/A"/>
    <s v="SEEDLESS"/>
    <x v="356"/>
    <s v="IMPORTS THROUGH SOUTH FLORIDA/TAMPA"/>
    <n v="31676"/>
    <s v="Boat"/>
    <m/>
    <m/>
    <n v="2024"/>
    <s v="N/A"/>
    <s v="I (import)"/>
    <m/>
  </r>
  <r>
    <s v="Watermelons"/>
    <x v="7"/>
    <s v="No"/>
    <s v="N/A"/>
    <s v="SEEDLESS"/>
    <x v="356"/>
    <s v="IMPORTS THROUGH SOUTH FLORIDA/TAMPA"/>
    <n v="130086"/>
    <s v="Boat"/>
    <m/>
    <m/>
    <n v="2024"/>
    <s v="N/A"/>
    <s v="I (import)"/>
    <m/>
  </r>
  <r>
    <s v="Watermelons"/>
    <x v="3"/>
    <s v="No"/>
    <s v="N/A"/>
    <s v="SEEDLESS"/>
    <x v="356"/>
    <s v="IMPORTS THROUGH WILMINGTON NORTH CAROLINA"/>
    <n v="147312"/>
    <s v="Boat"/>
    <m/>
    <m/>
    <n v="2024"/>
    <s v="N/A"/>
    <s v="I (import)"/>
    <m/>
  </r>
  <r>
    <s v="Watermelons"/>
    <x v="7"/>
    <s v="No"/>
    <s v="N/A"/>
    <s v="SEEDLESS"/>
    <x v="356"/>
    <s v="IMPORTS THROUGH TAMPA AIRPORT FLORIDA"/>
    <n v="461864"/>
    <s v="Boat"/>
    <m/>
    <m/>
    <n v="2024"/>
    <s v="N/A"/>
    <s v="I (import)"/>
    <m/>
  </r>
  <r>
    <s v="Watermelons"/>
    <x v="3"/>
    <s v="No"/>
    <s v="N/A"/>
    <s v="SEEDLESS"/>
    <x v="356"/>
    <s v="IMPORTS THROUGH PORT CANAVERAL FLORIDA"/>
    <n v="48609"/>
    <s v="Boat"/>
    <m/>
    <m/>
    <n v="2024"/>
    <s v="N/A"/>
    <s v="I (import)"/>
    <m/>
  </r>
  <r>
    <s v="Watermelons"/>
    <x v="0"/>
    <s v="No"/>
    <s v="N/A"/>
    <s v="N/A"/>
    <x v="356"/>
    <s v="IMPORTS THROUGH SAN JUAN PUERTO RICO"/>
    <n v="22992"/>
    <s v="Boat"/>
    <m/>
    <m/>
    <n v="2024"/>
    <s v="N/A"/>
    <s v="I (import)"/>
    <m/>
  </r>
  <r>
    <s v="Watermelons"/>
    <x v="3"/>
    <s v="No"/>
    <s v="N/A"/>
    <s v="N/A"/>
    <x v="356"/>
    <s v="IMPORTS THROUGH SOUTH FLORIDA/TAMPA"/>
    <n v="39600"/>
    <s v="Boat"/>
    <m/>
    <m/>
    <n v="2024"/>
    <s v="N/A"/>
    <s v="I (import)"/>
    <m/>
  </r>
  <r>
    <s v="Watermelons"/>
    <x v="1"/>
    <s v="No"/>
    <s v="N/A"/>
    <s v="N/A"/>
    <x v="356"/>
    <s v="MEXICO CROSSINGS THROUGH NOGALES ARIZONA"/>
    <n v="715147"/>
    <s v="Truck"/>
    <m/>
    <m/>
    <n v="2024"/>
    <s v="N/A"/>
    <s v="I (import)"/>
    <m/>
  </r>
  <r>
    <s v="Watermelons"/>
    <x v="1"/>
    <s v="No"/>
    <s v="N/A"/>
    <s v="RED FLESH SEEDLESS MINIATURE"/>
    <x v="356"/>
    <s v="MEXICO CROSSINGS THROUGH NOGALES ARIZONA"/>
    <n v="11880"/>
    <s v="Truck"/>
    <m/>
    <m/>
    <n v="2024"/>
    <s v="N/A"/>
    <s v="I (import)"/>
    <m/>
  </r>
  <r>
    <s v="Watermelons"/>
    <x v="1"/>
    <s v="Yes"/>
    <s v="N/A"/>
    <s v="SEEDLESS"/>
    <x v="356"/>
    <s v="MEXICO CROSSINGS THROUGH NOGALES ARIZONA"/>
    <n v="47850"/>
    <s v="Truck"/>
    <m/>
    <m/>
    <n v="2024"/>
    <s v="N/A"/>
    <s v="I (import)"/>
    <m/>
  </r>
  <r>
    <s v="Watermelons"/>
    <x v="1"/>
    <s v="No"/>
    <s v="N/A"/>
    <s v="SEEDLESS"/>
    <x v="356"/>
    <s v="MEXICO CROSSINGS THROUGH NOGALES ARIZONA"/>
    <n v="709654"/>
    <s v="Truck"/>
    <m/>
    <m/>
    <n v="2024"/>
    <s v="N/A"/>
    <s v="I (import)"/>
    <m/>
  </r>
  <r>
    <s v="Watermelons"/>
    <x v="1"/>
    <s v="No"/>
    <s v="N/A"/>
    <s v="N/A"/>
    <x v="356"/>
    <s v="MEXICO CROSSINGS THROUGH OTAY MESA CALIFORNIA"/>
    <n v="100637"/>
    <s v="Truck"/>
    <m/>
    <m/>
    <n v="2024"/>
    <s v="N/A"/>
    <s v="I (import)"/>
    <m/>
  </r>
  <r>
    <s v="Watermelons"/>
    <x v="1"/>
    <s v="No"/>
    <s v="N/A"/>
    <s v="SEEDLESS"/>
    <x v="356"/>
    <s v="MEXICO CROSSINGS THROUGH OTAY MESA CALIFORNIA"/>
    <n v="89232"/>
    <s v="Truck"/>
    <m/>
    <m/>
    <n v="2024"/>
    <s v="N/A"/>
    <s v="I (import)"/>
    <m/>
  </r>
  <r>
    <s v="Watermelons"/>
    <x v="1"/>
    <s v="No"/>
    <s v="N/A"/>
    <s v="N/A"/>
    <x v="356"/>
    <s v="MEXICO CROSSINGS THROUGH PHARR TEXAS"/>
    <n v="83714"/>
    <s v="Truck"/>
    <m/>
    <m/>
    <n v="2024"/>
    <s v="N/A"/>
    <s v="I (import)"/>
    <m/>
  </r>
  <r>
    <s v="Watermelons"/>
    <x v="1"/>
    <s v="No"/>
    <s v="N/A"/>
    <s v="N/A"/>
    <x v="356"/>
    <s v="MEXICO CROSSINGS THROUGH PROGRESO TEXAS"/>
    <n v="631884"/>
    <s v="Truck"/>
    <m/>
    <m/>
    <n v="2024"/>
    <s v="N/A"/>
    <s v="I (import)"/>
    <m/>
  </r>
  <r>
    <s v="Watermelons"/>
    <x v="1"/>
    <s v="No"/>
    <s v="N/A"/>
    <s v="SEEDLESS"/>
    <x v="356"/>
    <s v="MEXICO CROSSINGS THROUGH PROGRESO TEXAS"/>
    <n v="78298"/>
    <s v="Truck"/>
    <m/>
    <m/>
    <n v="2024"/>
    <s v="N/A"/>
    <s v="I (import)"/>
    <m/>
  </r>
  <r>
    <s v="Watermelons"/>
    <x v="3"/>
    <s v="No"/>
    <s v="N/A"/>
    <s v="SEEDLESS"/>
    <x v="356"/>
    <s v="IMPORTS THROUGH LOS ANGELES-LONG BEACH CALIFORNIA"/>
    <n v="42766"/>
    <s v="Boat"/>
    <m/>
    <m/>
    <n v="2024"/>
    <s v="N/A"/>
    <s v="I (import)"/>
    <m/>
  </r>
  <r>
    <s v="Watermelons"/>
    <x v="1"/>
    <s v="No"/>
    <s v="N/A"/>
    <s v="SEEDLESS"/>
    <x v="356"/>
    <s v="IMPORTS THROUGH PANAMA CITY FLORIDA"/>
    <n v="333168"/>
    <s v="Boat"/>
    <m/>
    <m/>
    <n v="2024"/>
    <s v="N/A"/>
    <s v="I (import)"/>
    <m/>
  </r>
  <r>
    <s v="Watermelons"/>
    <x v="3"/>
    <s v="No"/>
    <s v="N/A"/>
    <s v="SEEDLESS"/>
    <x v="357"/>
    <s v="IMPORTS THROUGH LOS ANGELES-LONG BEACH CALIFORNIA"/>
    <n v="118800"/>
    <s v="Boat"/>
    <m/>
    <m/>
    <n v="2024"/>
    <s v="N/A"/>
    <s v="I (import)"/>
    <m/>
  </r>
  <r>
    <s v="Watermelons"/>
    <x v="7"/>
    <s v="No"/>
    <s v="N/A"/>
    <s v="SEEDLESS"/>
    <x v="357"/>
    <s v="IMPORTS THROUGH LOS ANGELES-LONG BEACH CALIFORNIA"/>
    <n v="87318"/>
    <s v="Boat"/>
    <m/>
    <m/>
    <n v="2024"/>
    <s v="N/A"/>
    <s v="I (import)"/>
    <m/>
  </r>
  <r>
    <s v="Watermelons"/>
    <x v="1"/>
    <s v="No"/>
    <s v="N/A"/>
    <s v="SEEDLESS"/>
    <x v="357"/>
    <s v="IMPORTS THROUGH PANAMA CITY FLORIDA"/>
    <n v="290840"/>
    <s v="Boat"/>
    <m/>
    <m/>
    <n v="2024"/>
    <s v="N/A"/>
    <s v="I (import)"/>
    <m/>
  </r>
  <r>
    <s v="Watermelons"/>
    <x v="3"/>
    <s v="No"/>
    <s v="N/A"/>
    <s v="N/A"/>
    <x v="357"/>
    <s v="IMPORTS THROUGH PHILADELPHIA-CAMDEN PENNSYLVANIA-NEW JERSEY"/>
    <n v="261254"/>
    <s v="Boat"/>
    <m/>
    <m/>
    <n v="2024"/>
    <s v="N/A"/>
    <s v="I (import)"/>
    <m/>
  </r>
  <r>
    <s v="Watermelons"/>
    <x v="3"/>
    <s v="No"/>
    <s v="N/A"/>
    <s v="SEEDLESS"/>
    <x v="357"/>
    <s v="IMPORTS THROUGH PHILADELPHIA-CAMDEN PENNSYLVANIA-NEW JERSEY"/>
    <n v="243672"/>
    <s v="Boat"/>
    <m/>
    <m/>
    <n v="2024"/>
    <s v="N/A"/>
    <s v="I (import)"/>
    <m/>
  </r>
  <r>
    <s v="Watermelons"/>
    <x v="4"/>
    <s v="No"/>
    <s v="N/A"/>
    <s v="RED FLESH SEEDLESS MINIATURE"/>
    <x v="357"/>
    <s v="IMPORTS THROUGH PHILADELPHIA-CAMDEN PENNSYLVANIA-NEW JERSEY"/>
    <n v="357500"/>
    <s v="Boat"/>
    <m/>
    <m/>
    <n v="2024"/>
    <s v="N/A"/>
    <s v="I (import)"/>
    <m/>
  </r>
  <r>
    <s v="Watermelons"/>
    <x v="4"/>
    <s v="No"/>
    <s v="N/A"/>
    <s v="SEEDLESS"/>
    <x v="357"/>
    <s v="IMPORTS THROUGH PHILADELPHIA-CAMDEN PENNSYLVANIA-NEW JERSEY"/>
    <n v="357500"/>
    <s v="Boat"/>
    <m/>
    <m/>
    <n v="2024"/>
    <s v="N/A"/>
    <s v="I (import)"/>
    <m/>
  </r>
  <r>
    <s v="Watermelons"/>
    <x v="7"/>
    <s v="No"/>
    <s v="N/A"/>
    <s v="N/A"/>
    <x v="357"/>
    <s v="IMPORTS THROUGH PHILADELPHIA-CAMDEN PENNSYLVANIA-NEW JERSEY"/>
    <n v="1543344"/>
    <s v="Boat"/>
    <m/>
    <m/>
    <n v="2024"/>
    <s v="N/A"/>
    <s v="I (import)"/>
    <m/>
  </r>
  <r>
    <s v="Watermelons"/>
    <x v="3"/>
    <s v="No"/>
    <s v="N/A"/>
    <s v="SEEDLESS"/>
    <x v="357"/>
    <s v="IMPORTS THROUGH PORT CANAVERAL FLORIDA"/>
    <n v="1798658"/>
    <s v="Boat"/>
    <m/>
    <m/>
    <n v="2024"/>
    <s v="N/A"/>
    <s v="I (import)"/>
    <m/>
  </r>
  <r>
    <s v="Watermelons"/>
    <x v="3"/>
    <s v="No"/>
    <s v="N/A"/>
    <s v="N/A"/>
    <x v="357"/>
    <s v="IMPORTS THROUGH SOUTH FLORIDA/TAMPA"/>
    <n v="596908"/>
    <s v="Boat"/>
    <m/>
    <m/>
    <n v="2024"/>
    <s v="N/A"/>
    <s v="I (import)"/>
    <m/>
  </r>
  <r>
    <s v="Watermelons"/>
    <x v="3"/>
    <s v="No"/>
    <s v="N/A"/>
    <s v="SEEDLESS"/>
    <x v="357"/>
    <s v="IMPORTS THROUGH SOUTH FLORIDA/TAMPA"/>
    <n v="1544860"/>
    <s v="Boat"/>
    <m/>
    <m/>
    <n v="2024"/>
    <s v="N/A"/>
    <s v="I (import)"/>
    <m/>
  </r>
  <r>
    <s v="Watermelons"/>
    <x v="4"/>
    <s v="No"/>
    <s v="N/A"/>
    <s v="SEEDLESS"/>
    <x v="357"/>
    <s v="IMPORTS THROUGH SOUTH FLORIDA/TAMPA"/>
    <n v="86603"/>
    <s v="Boat"/>
    <m/>
    <m/>
    <n v="2024"/>
    <s v="N/A"/>
    <s v="I (import)"/>
    <m/>
  </r>
  <r>
    <s v="Watermelons"/>
    <x v="3"/>
    <s v="No"/>
    <s v="N/A"/>
    <s v="SEEDLESS"/>
    <x v="357"/>
    <s v="IMPORTS THROUGH WILMINGTON NORTH CAROLINA"/>
    <n v="37400"/>
    <s v="Boat"/>
    <m/>
    <m/>
    <n v="2024"/>
    <s v="N/A"/>
    <s v="I (import)"/>
    <m/>
  </r>
  <r>
    <s v="Watermelons"/>
    <x v="1"/>
    <s v="No"/>
    <s v="N/A"/>
    <s v="N/A"/>
    <x v="357"/>
    <s v="MEXICO CROSSINGS THROUGH NOGALES ARIZONA"/>
    <n v="307674"/>
    <s v="Truck"/>
    <m/>
    <m/>
    <n v="2024"/>
    <s v="N/A"/>
    <s v="I (import)"/>
    <m/>
  </r>
  <r>
    <s v="Watermelons"/>
    <x v="1"/>
    <s v="Yes"/>
    <s v="N/A"/>
    <s v="RED FLESH SEEDLESS MINIATURE"/>
    <x v="357"/>
    <s v="MEXICO CROSSINGS THROUGH NOGALES ARIZONA"/>
    <n v="7480"/>
    <s v="Truck"/>
    <m/>
    <m/>
    <n v="2024"/>
    <s v="N/A"/>
    <s v="I (import)"/>
    <m/>
  </r>
  <r>
    <s v="Watermelons"/>
    <x v="1"/>
    <s v="No"/>
    <s v="N/A"/>
    <s v="RED FLESH SEEDLESS MINIATURE"/>
    <x v="357"/>
    <s v="MEXICO CROSSINGS THROUGH NOGALES ARIZONA"/>
    <n v="20570"/>
    <s v="Truck"/>
    <m/>
    <m/>
    <n v="2024"/>
    <s v="N/A"/>
    <s v="I (import)"/>
    <m/>
  </r>
  <r>
    <s v="Watermelons"/>
    <x v="1"/>
    <s v="Yes"/>
    <s v="N/A"/>
    <s v="SEEDLESS"/>
    <x v="357"/>
    <s v="MEXICO CROSSINGS THROUGH NOGALES ARIZONA"/>
    <n v="41250"/>
    <s v="Truck"/>
    <m/>
    <m/>
    <n v="2024"/>
    <s v="N/A"/>
    <s v="I (import)"/>
    <m/>
  </r>
  <r>
    <s v="Watermelons"/>
    <x v="1"/>
    <s v="No"/>
    <s v="N/A"/>
    <s v="SEEDLESS"/>
    <x v="357"/>
    <s v="MEXICO CROSSINGS THROUGH NOGALES ARIZONA"/>
    <n v="538925"/>
    <s v="Truck"/>
    <m/>
    <m/>
    <n v="2024"/>
    <s v="N/A"/>
    <s v="I (import)"/>
    <m/>
  </r>
  <r>
    <s v="Watermelons"/>
    <x v="1"/>
    <s v="No"/>
    <s v="N/A"/>
    <s v="N/A"/>
    <x v="357"/>
    <s v="MEXICO CROSSINGS THROUGH OTAY MESA CALIFORNIA"/>
    <n v="4783"/>
    <s v="Truck"/>
    <m/>
    <m/>
    <n v="2024"/>
    <s v="N/A"/>
    <s v="I (import)"/>
    <m/>
  </r>
  <r>
    <s v="Watermelons"/>
    <x v="1"/>
    <s v="No"/>
    <s v="N/A"/>
    <s v="SEEDLESS"/>
    <x v="357"/>
    <s v="MEXICO CROSSINGS THROUGH OTAY MESA CALIFORNIA"/>
    <n v="40973"/>
    <s v="Truck"/>
    <m/>
    <m/>
    <n v="2024"/>
    <s v="N/A"/>
    <s v="I (import)"/>
    <m/>
  </r>
  <r>
    <s v="Watermelons"/>
    <x v="1"/>
    <s v="No"/>
    <s v="N/A"/>
    <s v="N/A"/>
    <x v="357"/>
    <s v="MEXICO CROSSINGS THROUGH PROGRESO TEXAS"/>
    <n v="937829"/>
    <s v="Truck"/>
    <m/>
    <m/>
    <n v="2024"/>
    <s v="N/A"/>
    <s v="I (import)"/>
    <m/>
  </r>
  <r>
    <s v="Watermelons"/>
    <x v="1"/>
    <s v="No"/>
    <s v="N/A"/>
    <s v="SEEDLESS"/>
    <x v="357"/>
    <s v="MEXICO CROSSINGS THROUGH PROGRESO TEXAS"/>
    <n v="2021822"/>
    <s v="Truck"/>
    <m/>
    <m/>
    <n v="2024"/>
    <s v="N/A"/>
    <s v="I (import)"/>
    <m/>
  </r>
  <r>
    <s v="Watermelons"/>
    <x v="1"/>
    <s v="No"/>
    <s v="N/A"/>
    <s v="SEEDLESS"/>
    <x v="357"/>
    <s v="MEXICO CROSSINGS THROUGH RIO GRANDE CITY TEXAS"/>
    <n v="172480"/>
    <s v="Truck"/>
    <m/>
    <m/>
    <n v="2024"/>
    <s v="N/A"/>
    <s v="I (import)"/>
    <m/>
  </r>
  <r>
    <s v="Watermelons"/>
    <x v="1"/>
    <s v="No"/>
    <s v="N/A"/>
    <s v="SEEDLESS"/>
    <x v="358"/>
    <s v="IMPORTS THROUGH PANAMA CITY FLORIDA"/>
    <n v="81444"/>
    <s v="Boat"/>
    <m/>
    <m/>
    <n v="2024"/>
    <s v="N/A"/>
    <s v="I (import)"/>
    <m/>
  </r>
  <r>
    <s v="Watermelons"/>
    <x v="3"/>
    <s v="No"/>
    <s v="N/A"/>
    <s v="SEEDLESS"/>
    <x v="358"/>
    <s v="IMPORTS THROUGH PHILADELPHIA-CAMDEN PENNSYLVANIA-NEW JERSEY"/>
    <n v="77440"/>
    <s v="Boat"/>
    <m/>
    <m/>
    <n v="2024"/>
    <s v="N/A"/>
    <s v="I (import)"/>
    <m/>
  </r>
  <r>
    <s v="Watermelons"/>
    <x v="4"/>
    <s v="No"/>
    <s v="N/A"/>
    <s v="N/A"/>
    <x v="358"/>
    <s v="IMPORTS THROUGH PORT CANAVERAL FLORIDA"/>
    <n v="41976"/>
    <s v="Boat"/>
    <m/>
    <m/>
    <n v="2024"/>
    <s v="N/A"/>
    <s v="I (import)"/>
    <m/>
  </r>
  <r>
    <s v="Watermelons"/>
    <x v="0"/>
    <s v="No"/>
    <s v="N/A"/>
    <s v="N/A"/>
    <x v="358"/>
    <s v="IMPORTS THROUGH SAN JUAN PUERTO RICO"/>
    <n v="4490"/>
    <s v="Boat"/>
    <m/>
    <m/>
    <n v="2024"/>
    <s v="N/A"/>
    <s v="I (import)"/>
    <m/>
  </r>
  <r>
    <s v="Watermelons"/>
    <x v="3"/>
    <s v="No"/>
    <s v="N/A"/>
    <s v="N/A"/>
    <x v="358"/>
    <s v="IMPORTS THROUGH SOUTH FLORIDA/TAMPA"/>
    <n v="633655"/>
    <s v="Boat"/>
    <m/>
    <m/>
    <n v="2024"/>
    <s v="N/A"/>
    <s v="I (import)"/>
    <m/>
  </r>
  <r>
    <s v="Watermelons"/>
    <x v="3"/>
    <s v="No"/>
    <s v="N/A"/>
    <s v="SEEDLESS"/>
    <x v="358"/>
    <s v="IMPORTS THROUGH SOUTH FLORIDA/TAMPA"/>
    <n v="53900"/>
    <s v="Boat"/>
    <m/>
    <m/>
    <n v="2024"/>
    <s v="N/A"/>
    <s v="I (import)"/>
    <m/>
  </r>
  <r>
    <s v="Watermelons"/>
    <x v="1"/>
    <s v="No"/>
    <s v="N/A"/>
    <s v="N/A"/>
    <x v="358"/>
    <s v="MEXICO CROSSINGS THROUGH NOGALES ARIZONA"/>
    <n v="665766"/>
    <s v="Truck"/>
    <m/>
    <m/>
    <n v="2024"/>
    <s v="N/A"/>
    <s v="I (import)"/>
    <m/>
  </r>
  <r>
    <s v="Watermelons"/>
    <x v="1"/>
    <s v="Yes"/>
    <s v="N/A"/>
    <s v="RED FLESH SEEDLESS MINIATURE"/>
    <x v="358"/>
    <s v="MEXICO CROSSINGS THROUGH NOGALES ARIZONA"/>
    <n v="89760"/>
    <s v="Truck"/>
    <m/>
    <m/>
    <n v="2024"/>
    <s v="N/A"/>
    <s v="I (import)"/>
    <m/>
  </r>
  <r>
    <s v="Watermelons"/>
    <x v="1"/>
    <s v="No"/>
    <s v="N/A"/>
    <s v="RED FLESH SEEDLESS MINIATURE"/>
    <x v="358"/>
    <s v="MEXICO CROSSINGS THROUGH NOGALES ARIZONA"/>
    <n v="50118"/>
    <s v="Truck"/>
    <m/>
    <m/>
    <n v="2024"/>
    <s v="N/A"/>
    <s v="I (import)"/>
    <m/>
  </r>
  <r>
    <s v="Watermelons"/>
    <x v="1"/>
    <s v="Yes"/>
    <s v="N/A"/>
    <s v="SEEDLESS"/>
    <x v="358"/>
    <s v="MEXICO CROSSINGS THROUGH NOGALES ARIZONA"/>
    <n v="66198"/>
    <s v="Truck"/>
    <m/>
    <m/>
    <n v="2024"/>
    <s v="N/A"/>
    <s v="I (import)"/>
    <m/>
  </r>
  <r>
    <s v="Watermelons"/>
    <x v="1"/>
    <s v="No"/>
    <s v="N/A"/>
    <s v="SEEDLESS"/>
    <x v="358"/>
    <s v="MEXICO CROSSINGS THROUGH NOGALES ARIZONA"/>
    <n v="1149170"/>
    <s v="Truck"/>
    <m/>
    <m/>
    <n v="2024"/>
    <s v="N/A"/>
    <s v="I (import)"/>
    <m/>
  </r>
  <r>
    <s v="Watermelons"/>
    <x v="1"/>
    <s v="No"/>
    <s v="N/A"/>
    <s v="N/A"/>
    <x v="358"/>
    <s v="MEXICO CROSSINGS THROUGH OTAY MESA CALIFORNIA"/>
    <n v="3716"/>
    <s v="Truck"/>
    <m/>
    <m/>
    <n v="2024"/>
    <s v="N/A"/>
    <s v="I (import)"/>
    <m/>
  </r>
  <r>
    <s v="Watermelons"/>
    <x v="1"/>
    <s v="No"/>
    <s v="N/A"/>
    <s v="SEEDLESS"/>
    <x v="358"/>
    <s v="MEXICO CROSSINGS THROUGH OTAY MESA CALIFORNIA"/>
    <n v="81136"/>
    <s v="Truck"/>
    <m/>
    <m/>
    <n v="2024"/>
    <s v="N/A"/>
    <s v="I (import)"/>
    <m/>
  </r>
  <r>
    <s v="Watermelons"/>
    <x v="1"/>
    <s v="No"/>
    <s v="N/A"/>
    <s v="N/A"/>
    <x v="358"/>
    <s v="MEXICO CROSSINGS THROUGH PHARR TEXAS"/>
    <n v="623597"/>
    <s v="Truck"/>
    <m/>
    <m/>
    <n v="2024"/>
    <s v="N/A"/>
    <s v="I (import)"/>
    <m/>
  </r>
  <r>
    <s v="Watermelons"/>
    <x v="1"/>
    <s v="No"/>
    <s v="N/A"/>
    <s v="SEEDLESS"/>
    <x v="358"/>
    <s v="MEXICO CROSSINGS THROUGH PHARR TEXAS"/>
    <n v="438086"/>
    <s v="Truck"/>
    <m/>
    <m/>
    <n v="2024"/>
    <s v="N/A"/>
    <s v="I (import)"/>
    <m/>
  </r>
  <r>
    <s v="Watermelons"/>
    <x v="1"/>
    <s v="No"/>
    <s v="N/A"/>
    <s v="N/A"/>
    <x v="358"/>
    <s v="MEXICO CROSSINGS THROUGH PROGRESO TEXAS"/>
    <n v="4981959"/>
    <s v="Truck"/>
    <m/>
    <m/>
    <n v="2024"/>
    <s v="N/A"/>
    <s v="I (import)"/>
    <m/>
  </r>
  <r>
    <s v="Watermelons"/>
    <x v="1"/>
    <s v="No"/>
    <s v="N/A"/>
    <s v="SEEDLESS"/>
    <x v="358"/>
    <s v="MEXICO CROSSINGS THROUGH PROGRESO TEXAS"/>
    <n v="472417"/>
    <s v="Truck"/>
    <m/>
    <m/>
    <n v="2024"/>
    <s v="N/A"/>
    <s v="I (import)"/>
    <m/>
  </r>
  <r>
    <s v="Watermelons"/>
    <x v="1"/>
    <s v="No"/>
    <s v="N/A"/>
    <s v="SEEDLESS"/>
    <x v="358"/>
    <s v="MEXICO CROSSINGS THROUGH RIO GRANDE CITY TEXAS"/>
    <n v="338514"/>
    <s v="Truck"/>
    <m/>
    <m/>
    <n v="2024"/>
    <s v="N/A"/>
    <s v="I (import)"/>
    <m/>
  </r>
  <r>
    <s v="Watermelons"/>
    <x v="4"/>
    <s v="No"/>
    <s v="N/A"/>
    <s v="RED FLESH SEEDLESS MINIATURE"/>
    <x v="358"/>
    <s v="IMPORTS THROUGH FREEPORT TEXAS"/>
    <n v="250250"/>
    <s v="Boat"/>
    <m/>
    <m/>
    <n v="2024"/>
    <s v="N/A"/>
    <s v="I (import)"/>
    <m/>
  </r>
  <r>
    <s v="Watermelons"/>
    <x v="3"/>
    <s v="No"/>
    <s v="N/A"/>
    <s v="SEEDLESS"/>
    <x v="359"/>
    <s v="IMPORTS THROUGH FREEPORT TEXAS"/>
    <n v="118580"/>
    <s v="Boat"/>
    <m/>
    <m/>
    <n v="2024"/>
    <s v="N/A"/>
    <s v="I (import)"/>
    <m/>
  </r>
  <r>
    <s v="Watermelons"/>
    <x v="7"/>
    <s v="No"/>
    <s v="N/A"/>
    <s v="SEEDLESS"/>
    <x v="359"/>
    <s v="IMPORTS THROUGH FREEPORT TEXAS"/>
    <n v="288288"/>
    <s v="Boat"/>
    <m/>
    <m/>
    <n v="2024"/>
    <s v="N/A"/>
    <s v="I (import)"/>
    <m/>
  </r>
  <r>
    <s v="Watermelons"/>
    <x v="3"/>
    <s v="No"/>
    <s v="N/A"/>
    <s v="SEEDLESS"/>
    <x v="359"/>
    <s v="IMPORTS THROUGH JACKSONVILLE FLORIDA"/>
    <n v="73656"/>
    <s v="Boat"/>
    <m/>
    <m/>
    <n v="2024"/>
    <s v="N/A"/>
    <s v="I (import)"/>
    <m/>
  </r>
  <r>
    <s v="Watermelons"/>
    <x v="1"/>
    <s v="No"/>
    <s v="N/A"/>
    <s v="SEEDLESS"/>
    <x v="359"/>
    <s v="IMPORTS THROUGH PANAMA CITY FLORIDA"/>
    <n v="80036"/>
    <s v="Boat"/>
    <m/>
    <m/>
    <n v="2024"/>
    <s v="N/A"/>
    <s v="I (import)"/>
    <m/>
  </r>
  <r>
    <s v="Watermelons"/>
    <x v="3"/>
    <s v="No"/>
    <s v="N/A"/>
    <s v="N/A"/>
    <x v="359"/>
    <s v="IMPORTS THROUGH PHILADELPHIA-CAMDEN PENNSYLVANIA-NEW JERSEY"/>
    <n v="37613"/>
    <s v="Boat"/>
    <m/>
    <m/>
    <n v="2024"/>
    <s v="N/A"/>
    <s v="I (import)"/>
    <m/>
  </r>
  <r>
    <s v="Watermelons"/>
    <x v="3"/>
    <s v="No"/>
    <s v="N/A"/>
    <s v="SEEDLESS"/>
    <x v="359"/>
    <s v="IMPORTS THROUGH PORT CANAVERAL FLORIDA"/>
    <n v="964392"/>
    <s v="Boat"/>
    <m/>
    <m/>
    <n v="2024"/>
    <s v="N/A"/>
    <s v="I (import)"/>
    <m/>
  </r>
  <r>
    <s v="Watermelons"/>
    <x v="3"/>
    <s v="No"/>
    <s v="N/A"/>
    <s v="N/A"/>
    <x v="359"/>
    <s v="IMPORTS THROUGH SOUTH FLORIDA/TAMPA"/>
    <n v="203293"/>
    <s v="Boat"/>
    <m/>
    <m/>
    <n v="2024"/>
    <s v="N/A"/>
    <s v="I (import)"/>
    <m/>
  </r>
  <r>
    <s v="Watermelons"/>
    <x v="3"/>
    <s v="No"/>
    <s v="N/A"/>
    <s v="SEEDLESS"/>
    <x v="359"/>
    <s v="IMPORTS THROUGH SOUTH FLORIDA/TAMPA"/>
    <n v="1675003"/>
    <s v="Boat"/>
    <m/>
    <m/>
    <n v="2024"/>
    <s v="N/A"/>
    <s v="I (import)"/>
    <m/>
  </r>
  <r>
    <s v="Watermelons"/>
    <x v="3"/>
    <s v="No"/>
    <s v="N/A"/>
    <s v="SEEDLESS"/>
    <x v="359"/>
    <s v="IMPORTS THROUGH WILMINGTON NORTH CAROLINA"/>
    <n v="187000"/>
    <s v="Boat"/>
    <m/>
    <m/>
    <n v="2024"/>
    <s v="N/A"/>
    <s v="I (import)"/>
    <m/>
  </r>
  <r>
    <s v="Watermelons"/>
    <x v="1"/>
    <s v="No"/>
    <s v="N/A"/>
    <s v="N/A"/>
    <x v="359"/>
    <s v="MEXICO CROSSINGS THROUGH NOGALES ARIZONA"/>
    <n v="2373116"/>
    <s v="Truck"/>
    <m/>
    <m/>
    <n v="2024"/>
    <s v="N/A"/>
    <s v="I (import)"/>
    <m/>
  </r>
  <r>
    <s v="Watermelons"/>
    <x v="1"/>
    <s v="Yes"/>
    <s v="N/A"/>
    <s v="RED FLESH SEEDLESS MINIATURE"/>
    <x v="359"/>
    <s v="MEXICO CROSSINGS THROUGH NOGALES ARIZONA"/>
    <n v="14960"/>
    <s v="Truck"/>
    <m/>
    <m/>
    <n v="2024"/>
    <s v="N/A"/>
    <s v="I (import)"/>
    <m/>
  </r>
  <r>
    <s v="Watermelons"/>
    <x v="1"/>
    <s v="No"/>
    <s v="N/A"/>
    <s v="RED FLESH SEEDLESS MINIATURE"/>
    <x v="359"/>
    <s v="MEXICO CROSSINGS THROUGH NOGALES ARIZONA"/>
    <n v="162653"/>
    <s v="Truck"/>
    <m/>
    <m/>
    <n v="2024"/>
    <s v="N/A"/>
    <s v="I (import)"/>
    <m/>
  </r>
  <r>
    <s v="Watermelons"/>
    <x v="1"/>
    <s v="No"/>
    <s v="N/A"/>
    <s v="SEEDLESS"/>
    <x v="359"/>
    <s v="MEXICO CROSSINGS THROUGH NOGALES ARIZONA"/>
    <n v="2434144"/>
    <s v="Truck"/>
    <m/>
    <m/>
    <n v="2024"/>
    <s v="N/A"/>
    <s v="I (import)"/>
    <m/>
  </r>
  <r>
    <s v="Watermelons"/>
    <x v="1"/>
    <s v="No"/>
    <s v="N/A"/>
    <s v="N/A"/>
    <x v="359"/>
    <s v="MEXICO CROSSINGS THROUGH OTAY MESA CALIFORNIA"/>
    <n v="1063"/>
    <s v="Truck"/>
    <m/>
    <m/>
    <n v="2024"/>
    <s v="N/A"/>
    <s v="I (import)"/>
    <m/>
  </r>
  <r>
    <s v="Watermelons"/>
    <x v="1"/>
    <s v="No"/>
    <s v="N/A"/>
    <s v="SEEDLESS"/>
    <x v="359"/>
    <s v="MEXICO CROSSINGS THROUGH OTAY MESA CALIFORNIA"/>
    <n v="124573"/>
    <s v="Truck"/>
    <m/>
    <m/>
    <n v="2024"/>
    <s v="N/A"/>
    <s v="I (import)"/>
    <m/>
  </r>
  <r>
    <s v="Watermelons"/>
    <x v="1"/>
    <s v="No"/>
    <s v="N/A"/>
    <s v="N/A"/>
    <x v="359"/>
    <s v="MEXICO CROSSINGS THROUGH EL PASO TEXAS"/>
    <n v="1540"/>
    <s v="Truck"/>
    <m/>
    <m/>
    <n v="2024"/>
    <s v="N/A"/>
    <s v="I (import)"/>
    <m/>
  </r>
  <r>
    <s v="Watermelons"/>
    <x v="1"/>
    <s v="No"/>
    <s v="N/A"/>
    <s v="N/A"/>
    <x v="359"/>
    <s v="MEXICO CROSSINGS THROUGH PHARR TEXAS"/>
    <n v="41912"/>
    <s v="Truck"/>
    <m/>
    <m/>
    <n v="2024"/>
    <s v="N/A"/>
    <s v="I (import)"/>
    <m/>
  </r>
  <r>
    <s v="Watermelons"/>
    <x v="1"/>
    <s v="No"/>
    <s v="N/A"/>
    <s v="SEEDLESS"/>
    <x v="359"/>
    <s v="MEXICO CROSSINGS THROUGH PHARR TEXAS"/>
    <n v="264992"/>
    <s v="Truck"/>
    <m/>
    <m/>
    <n v="2024"/>
    <s v="N/A"/>
    <s v="I (import)"/>
    <m/>
  </r>
  <r>
    <s v="Watermelons"/>
    <x v="1"/>
    <s v="No"/>
    <s v="N/A"/>
    <s v="N/A"/>
    <x v="359"/>
    <s v="MEXICO CROSSINGS THROUGH PROGRESO TEXAS"/>
    <n v="410128"/>
    <s v="Truck"/>
    <m/>
    <m/>
    <n v="2024"/>
    <s v="N/A"/>
    <s v="I (import)"/>
    <m/>
  </r>
  <r>
    <s v="Watermelons"/>
    <x v="1"/>
    <s v="No"/>
    <s v="N/A"/>
    <s v="SEEDLESS"/>
    <x v="359"/>
    <s v="MEXICO CROSSINGS THROUGH PROGRESO TEXAS"/>
    <n v="555577"/>
    <s v="Truck"/>
    <m/>
    <m/>
    <n v="2024"/>
    <s v="N/A"/>
    <s v="I (import)"/>
    <m/>
  </r>
  <r>
    <s v="Watermelons"/>
    <x v="1"/>
    <s v="No"/>
    <s v="N/A"/>
    <s v="SEEDLESS"/>
    <x v="359"/>
    <s v="MEXICO CROSSINGS THROUGH RIO GRANDE CITY TEXAS"/>
    <n v="257083"/>
    <s v="Truck"/>
    <m/>
    <m/>
    <n v="2024"/>
    <s v="N/A"/>
    <s v="I (import)"/>
    <m/>
  </r>
  <r>
    <s v="Watermelons"/>
    <x v="1"/>
    <s v="No"/>
    <s v="N/A"/>
    <s v="N/A"/>
    <x v="360"/>
    <s v="MEXICO CROSSINGS THROUGH NOGALES ARIZONA"/>
    <n v="601902"/>
    <s v="Truck"/>
    <m/>
    <m/>
    <n v="2024"/>
    <s v="N/A"/>
    <s v="I (import)"/>
    <m/>
  </r>
  <r>
    <s v="Watermelons"/>
    <x v="1"/>
    <s v="No"/>
    <s v="N/A"/>
    <s v="RED FLESH SEEDLESS MINIATURE"/>
    <x v="360"/>
    <s v="MEXICO CROSSINGS THROUGH NOGALES ARIZONA"/>
    <n v="25210"/>
    <s v="Truck"/>
    <m/>
    <m/>
    <n v="2024"/>
    <s v="N/A"/>
    <s v="I (import)"/>
    <m/>
  </r>
  <r>
    <s v="Watermelons"/>
    <x v="1"/>
    <s v="No"/>
    <s v="N/A"/>
    <s v="SEEDLESS"/>
    <x v="360"/>
    <s v="MEXICO CROSSINGS THROUGH NOGALES ARIZONA"/>
    <n v="1098909"/>
    <s v="Truck"/>
    <m/>
    <m/>
    <n v="2024"/>
    <s v="N/A"/>
    <s v="I (import)"/>
    <m/>
  </r>
  <r>
    <s v="Watermelons"/>
    <x v="1"/>
    <s v="No"/>
    <s v="N/A"/>
    <s v="N/A"/>
    <x v="360"/>
    <s v="MEXICO CROSSINGS THROUGH OTAY MESA CALIFORNIA"/>
    <n v="145112"/>
    <s v="Truck"/>
    <m/>
    <m/>
    <n v="2024"/>
    <s v="N/A"/>
    <s v="I (import)"/>
    <m/>
  </r>
  <r>
    <s v="Watermelons"/>
    <x v="1"/>
    <s v="No"/>
    <s v="N/A"/>
    <s v="SEEDLESS"/>
    <x v="360"/>
    <s v="MEXICO CROSSINGS THROUGH OTAY MESA CALIFORNIA"/>
    <n v="78558"/>
    <s v="Truck"/>
    <m/>
    <m/>
    <n v="2024"/>
    <s v="N/A"/>
    <s v="I (import)"/>
    <m/>
  </r>
  <r>
    <s v="Watermelons"/>
    <x v="1"/>
    <s v="No"/>
    <s v="N/A"/>
    <s v="N/A"/>
    <x v="360"/>
    <s v="MEXICO CROSSINGS THROUGH EL PASO TEXAS"/>
    <n v="27170"/>
    <s v="Truck"/>
    <m/>
    <m/>
    <n v="2024"/>
    <s v="N/A"/>
    <s v="I (import)"/>
    <m/>
  </r>
  <r>
    <s v="Watermelons"/>
    <x v="1"/>
    <s v="No"/>
    <s v="N/A"/>
    <s v="N/A"/>
    <x v="360"/>
    <s v="MEXICO CROSSINGS THROUGH PHARR TEXAS"/>
    <n v="73361"/>
    <s v="Truck"/>
    <m/>
    <m/>
    <n v="2024"/>
    <s v="N/A"/>
    <s v="I (import)"/>
    <m/>
  </r>
  <r>
    <s v="Watermelons"/>
    <x v="1"/>
    <s v="No"/>
    <s v="N/A"/>
    <s v="N/A"/>
    <x v="360"/>
    <s v="MEXICO CROSSINGS THROUGH PROGRESO TEXAS"/>
    <n v="233376"/>
    <s v="Truck"/>
    <m/>
    <m/>
    <n v="2024"/>
    <s v="N/A"/>
    <s v="I (import)"/>
    <m/>
  </r>
  <r>
    <s v="Watermelons"/>
    <x v="1"/>
    <s v="No"/>
    <s v="N/A"/>
    <s v="SEEDLESS"/>
    <x v="360"/>
    <s v="MEXICO CROSSINGS THROUGH PROGRESO TEXAS"/>
    <n v="91366"/>
    <s v="Truck"/>
    <m/>
    <m/>
    <n v="2024"/>
    <s v="N/A"/>
    <s v="I (import)"/>
    <m/>
  </r>
  <r>
    <s v="Watermelons"/>
    <x v="3"/>
    <s v="No"/>
    <s v="N/A"/>
    <s v="SEEDLESS"/>
    <x v="360"/>
    <s v="IMPORTS THROUGH HOUSTON TEXAS"/>
    <n v="128700"/>
    <s v="Boat"/>
    <m/>
    <m/>
    <n v="2024"/>
    <s v="N/A"/>
    <s v="I (import)"/>
    <m/>
  </r>
  <r>
    <s v="Watermelons"/>
    <x v="3"/>
    <s v="No"/>
    <s v="N/A"/>
    <s v="SEEDLESS"/>
    <x v="360"/>
    <s v="IMPORTS THROUGH JACKSONVILLE FLORIDA"/>
    <n v="736560"/>
    <s v="Boat"/>
    <m/>
    <m/>
    <n v="2024"/>
    <s v="N/A"/>
    <s v="I (import)"/>
    <m/>
  </r>
  <r>
    <s v="Watermelons"/>
    <x v="3"/>
    <s v="No"/>
    <s v="N/A"/>
    <s v="SEEDLESS"/>
    <x v="360"/>
    <s v="IMPORTS THROUGH LOS ANGELES-LONG BEACH CALIFORNIA"/>
    <n v="126522"/>
    <s v="Boat"/>
    <m/>
    <m/>
    <n v="2024"/>
    <s v="N/A"/>
    <s v="I (import)"/>
    <m/>
  </r>
  <r>
    <s v="Watermelons"/>
    <x v="7"/>
    <s v="No"/>
    <s v="N/A"/>
    <s v="SEEDLESS"/>
    <x v="360"/>
    <s v="IMPORTS THROUGH LOS ANGELES-LONG BEACH CALIFORNIA"/>
    <n v="122177"/>
    <s v="Boat"/>
    <m/>
    <m/>
    <n v="2024"/>
    <s v="N/A"/>
    <s v="I (import)"/>
    <m/>
  </r>
  <r>
    <s v="Watermelons"/>
    <x v="1"/>
    <s v="No"/>
    <s v="N/A"/>
    <s v="SEEDLESS"/>
    <x v="360"/>
    <s v="IMPORTS THROUGH PANAMA CITY FLORIDA"/>
    <n v="486889"/>
    <s v="Boat"/>
    <m/>
    <m/>
    <n v="2024"/>
    <s v="N/A"/>
    <s v="I (import)"/>
    <m/>
  </r>
  <r>
    <s v="Watermelons"/>
    <x v="3"/>
    <s v="No"/>
    <s v="N/A"/>
    <s v="N/A"/>
    <x v="360"/>
    <s v="IMPORTS THROUGH PHILADELPHIA-CAMDEN PENNSYLVANIA-NEW JERSEY"/>
    <n v="75227"/>
    <s v="Boat"/>
    <m/>
    <m/>
    <n v="2024"/>
    <s v="N/A"/>
    <s v="I (import)"/>
    <m/>
  </r>
  <r>
    <s v="Watermelons"/>
    <x v="3"/>
    <s v="No"/>
    <s v="N/A"/>
    <s v="SEEDLESS"/>
    <x v="360"/>
    <s v="IMPORTS THROUGH PHILADELPHIA-CAMDEN PENNSYLVANIA-NEW JERSEY"/>
    <n v="80784"/>
    <s v="Boat"/>
    <m/>
    <m/>
    <n v="2024"/>
    <s v="N/A"/>
    <s v="I (import)"/>
    <m/>
  </r>
  <r>
    <s v="Watermelons"/>
    <x v="3"/>
    <s v="No"/>
    <s v="N/A"/>
    <s v="N/A"/>
    <x v="360"/>
    <s v="IMPORTS THROUGH PORT CANAVERAL FLORIDA"/>
    <n v="379460"/>
    <s v="Boat"/>
    <m/>
    <m/>
    <n v="2024"/>
    <s v="N/A"/>
    <s v="I (import)"/>
    <m/>
  </r>
  <r>
    <s v="Watermelons"/>
    <x v="0"/>
    <s v="No"/>
    <s v="N/A"/>
    <s v="N/A"/>
    <x v="360"/>
    <s v="IMPORTS THROUGH SAN JUAN PUERTO RICO"/>
    <n v="10030"/>
    <s v="Boat"/>
    <m/>
    <m/>
    <n v="2024"/>
    <s v="N/A"/>
    <s v="I (import)"/>
    <m/>
  </r>
  <r>
    <s v="Watermelons"/>
    <x v="1"/>
    <s v="No"/>
    <s v="N/A"/>
    <s v="SEEDLESS"/>
    <x v="360"/>
    <s v="IMPORTS THROUGH SOUTH FLORIDA/TAMPA"/>
    <n v="80520"/>
    <s v="Boat"/>
    <m/>
    <m/>
    <n v="2024"/>
    <s v="N/A"/>
    <s v="I (import)"/>
    <m/>
  </r>
  <r>
    <s v="Watermelons"/>
    <x v="7"/>
    <s v="No"/>
    <s v="N/A"/>
    <s v="SEEDLESS"/>
    <x v="360"/>
    <s v="IMPORTS THROUGH SOUTH FLORIDA/TAMPA"/>
    <n v="130086"/>
    <s v="Boat"/>
    <m/>
    <m/>
    <n v="2024"/>
    <s v="N/A"/>
    <s v="I (import)"/>
    <m/>
  </r>
  <r>
    <s v="Watermelons"/>
    <x v="3"/>
    <s v="No"/>
    <s v="N/A"/>
    <s v="SEEDLESS"/>
    <x v="360"/>
    <s v="IMPORTS THROUGH WILMINGTON DELAWARE"/>
    <n v="132000"/>
    <s v="Boat"/>
    <m/>
    <m/>
    <n v="2024"/>
    <s v="N/A"/>
    <s v="I (import)"/>
    <m/>
  </r>
  <r>
    <s v="Watermelons"/>
    <x v="7"/>
    <s v="No"/>
    <s v="N/A"/>
    <s v="SEEDLESS"/>
    <x v="361"/>
    <s v="IMPORTS THROUGH FREEPORT TEXAS"/>
    <n v="22986"/>
    <s v="Boat"/>
    <m/>
    <m/>
    <n v="2024"/>
    <s v="N/A"/>
    <s v="I (import)"/>
    <m/>
  </r>
  <r>
    <s v="Watermelons"/>
    <x v="3"/>
    <s v="No"/>
    <s v="N/A"/>
    <s v="SEEDLESS"/>
    <x v="361"/>
    <s v="IMPORTS THROUGH LOS ANGELES-LONG BEACH CALIFORNIA"/>
    <n v="88000"/>
    <s v="Boat"/>
    <m/>
    <m/>
    <n v="2024"/>
    <s v="N/A"/>
    <s v="I (import)"/>
    <m/>
  </r>
  <r>
    <s v="Watermelons"/>
    <x v="1"/>
    <s v="No"/>
    <s v="N/A"/>
    <s v="SEEDLESS"/>
    <x v="361"/>
    <s v="IMPORTS THROUGH PANAMA CITY FLORIDA"/>
    <n v="671154"/>
    <s v="Boat"/>
    <m/>
    <m/>
    <n v="2024"/>
    <s v="N/A"/>
    <s v="I (import)"/>
    <m/>
  </r>
  <r>
    <s v="Watermelons"/>
    <x v="3"/>
    <s v="No"/>
    <s v="N/A"/>
    <s v="N/A"/>
    <x v="361"/>
    <s v="IMPORTS THROUGH PHILADELPHIA-CAMDEN PENNSYLVANIA-NEW JERSEY"/>
    <n v="774972"/>
    <s v="Boat"/>
    <m/>
    <m/>
    <n v="2024"/>
    <s v="N/A"/>
    <s v="I (import)"/>
    <m/>
  </r>
  <r>
    <s v="Watermelons"/>
    <x v="3"/>
    <s v="No"/>
    <s v="N/A"/>
    <s v="RED FLESH SEEDLESS MINIATURE"/>
    <x v="361"/>
    <s v="IMPORTS THROUGH PHILADELPHIA-CAMDEN PENNSYLVANIA-NEW JERSEY"/>
    <n v="35750"/>
    <s v="Boat"/>
    <m/>
    <m/>
    <n v="2024"/>
    <s v="N/A"/>
    <s v="I (import)"/>
    <m/>
  </r>
  <r>
    <s v="Watermelons"/>
    <x v="3"/>
    <s v="No"/>
    <s v="N/A"/>
    <s v="SEEDLESS"/>
    <x v="361"/>
    <s v="IMPORTS THROUGH PHILADELPHIA-CAMDEN PENNSYLVANIA-NEW JERSEY"/>
    <n v="283800"/>
    <s v="Boat"/>
    <m/>
    <m/>
    <n v="2024"/>
    <s v="N/A"/>
    <s v="I (import)"/>
    <m/>
  </r>
  <r>
    <s v="Watermelons"/>
    <x v="7"/>
    <s v="No"/>
    <s v="N/A"/>
    <s v="N/A"/>
    <x v="361"/>
    <s v="IMPORTS THROUGH PHILADELPHIA-CAMDEN PENNSYLVANIA-NEW JERSEY"/>
    <n v="470446"/>
    <s v="Boat"/>
    <m/>
    <m/>
    <n v="2024"/>
    <s v="N/A"/>
    <s v="I (import)"/>
    <m/>
  </r>
  <r>
    <s v="Watermelons"/>
    <x v="3"/>
    <s v="No"/>
    <s v="N/A"/>
    <s v="N/A"/>
    <x v="361"/>
    <s v="IMPORTS THROUGH PORT CANAVERAL FLORIDA"/>
    <n v="258560"/>
    <s v="Boat"/>
    <m/>
    <m/>
    <n v="2024"/>
    <s v="N/A"/>
    <s v="I (import)"/>
    <m/>
  </r>
  <r>
    <s v="Watermelons"/>
    <x v="3"/>
    <s v="No"/>
    <s v="N/A"/>
    <s v="RED FLESH SEEDLESS MINIATURE"/>
    <x v="361"/>
    <s v="IMPORTS THROUGH PORT CANAVERAL FLORIDA"/>
    <n v="97680"/>
    <s v="Boat"/>
    <m/>
    <m/>
    <n v="2024"/>
    <s v="N/A"/>
    <s v="I (import)"/>
    <m/>
  </r>
  <r>
    <s v="Watermelons"/>
    <x v="3"/>
    <s v="No"/>
    <s v="N/A"/>
    <s v="SEEDLESS"/>
    <x v="361"/>
    <s v="IMPORTS THROUGH PORT CANAVERAL FLORIDA"/>
    <n v="2722500"/>
    <s v="Boat"/>
    <m/>
    <m/>
    <n v="2024"/>
    <s v="N/A"/>
    <s v="I (import)"/>
    <m/>
  </r>
  <r>
    <s v="Watermelons"/>
    <x v="4"/>
    <s v="No"/>
    <s v="N/A"/>
    <s v="N/A"/>
    <x v="361"/>
    <s v="IMPORTS THROUGH PORT CANAVERAL FLORIDA"/>
    <n v="83952"/>
    <s v="Boat"/>
    <m/>
    <m/>
    <n v="2024"/>
    <s v="N/A"/>
    <s v="I (import)"/>
    <m/>
  </r>
  <r>
    <s v="Watermelons"/>
    <x v="4"/>
    <s v="No"/>
    <s v="N/A"/>
    <s v="RED FLESH SEEDLESS MINIATURE"/>
    <x v="361"/>
    <s v="IMPORTS THROUGH PORT CANAVERAL FLORIDA"/>
    <n v="651200"/>
    <s v="Boat"/>
    <m/>
    <m/>
    <n v="2024"/>
    <s v="N/A"/>
    <s v="I (import)"/>
    <m/>
  </r>
  <r>
    <s v="Watermelons"/>
    <x v="4"/>
    <s v="No"/>
    <s v="N/A"/>
    <s v="SEEDLESS"/>
    <x v="361"/>
    <s v="IMPORTS THROUGH PORT CANAVERAL FLORIDA"/>
    <n v="1074480"/>
    <s v="Boat"/>
    <m/>
    <m/>
    <n v="2024"/>
    <s v="N/A"/>
    <s v="I (import)"/>
    <m/>
  </r>
  <r>
    <s v="Watermelons"/>
    <x v="0"/>
    <s v="No"/>
    <s v="N/A"/>
    <s v="N/A"/>
    <x v="361"/>
    <s v="IMPORTS THROUGH SAN JUAN PUERTO RICO"/>
    <n v="15468"/>
    <s v="Boat"/>
    <m/>
    <m/>
    <n v="2024"/>
    <s v="N/A"/>
    <s v="I (import)"/>
    <m/>
  </r>
  <r>
    <s v="Watermelons"/>
    <x v="3"/>
    <s v="No"/>
    <s v="N/A"/>
    <s v="N/A"/>
    <x v="361"/>
    <s v="IMPORTS THROUGH SOUTH FLORIDA/TAMPA"/>
    <n v="112073"/>
    <s v="Boat"/>
    <m/>
    <m/>
    <n v="2024"/>
    <s v="N/A"/>
    <s v="I (import)"/>
    <m/>
  </r>
  <r>
    <s v="Watermelons"/>
    <x v="3"/>
    <s v="No"/>
    <s v="N/A"/>
    <s v="SEEDLESS"/>
    <x v="361"/>
    <s v="IMPORTS THROUGH SOUTH FLORIDA/TAMPA"/>
    <n v="725322"/>
    <s v="Boat"/>
    <m/>
    <m/>
    <n v="2024"/>
    <s v="N/A"/>
    <s v="I (import)"/>
    <m/>
  </r>
  <r>
    <s v="Watermelons"/>
    <x v="4"/>
    <s v="No"/>
    <s v="N/A"/>
    <s v="SEEDLESS"/>
    <x v="361"/>
    <s v="IMPORTS THROUGH SOUTH FLORIDA/TAMPA"/>
    <n v="42315"/>
    <s v="Boat"/>
    <m/>
    <m/>
    <n v="2024"/>
    <s v="N/A"/>
    <s v="I (import)"/>
    <m/>
  </r>
  <r>
    <s v="Watermelons"/>
    <x v="3"/>
    <s v="No"/>
    <s v="N/A"/>
    <s v="SEEDLESS"/>
    <x v="361"/>
    <s v="IMPORTS THROUGH WILMINGTON DELAWARE"/>
    <n v="214500"/>
    <s v="Boat"/>
    <m/>
    <m/>
    <n v="2024"/>
    <s v="N/A"/>
    <s v="I (import)"/>
    <m/>
  </r>
  <r>
    <s v="Watermelons"/>
    <x v="7"/>
    <s v="No"/>
    <s v="N/A"/>
    <s v="SEEDLESS"/>
    <x v="361"/>
    <s v="IMPORTS THROUGH TAMPA AIRPORT FLORIDA"/>
    <n v="44418"/>
    <s v="Boat"/>
    <m/>
    <m/>
    <n v="2024"/>
    <s v="N/A"/>
    <s v="I (import)"/>
    <m/>
  </r>
  <r>
    <s v="Watermelons"/>
    <x v="1"/>
    <s v="No"/>
    <s v="N/A"/>
    <s v="N/A"/>
    <x v="361"/>
    <s v="MEXICO CROSSINGS THROUGH NOGALES ARIZONA"/>
    <n v="1805047"/>
    <s v="Truck"/>
    <m/>
    <m/>
    <n v="2024"/>
    <s v="N/A"/>
    <s v="I (import)"/>
    <m/>
  </r>
  <r>
    <s v="Watermelons"/>
    <x v="1"/>
    <s v="No"/>
    <s v="N/A"/>
    <s v="RED FLESH SEEDLESS MINIATURE"/>
    <x v="361"/>
    <s v="MEXICO CROSSINGS THROUGH NOGALES ARIZONA"/>
    <n v="52228"/>
    <s v="Truck"/>
    <m/>
    <m/>
    <n v="2024"/>
    <s v="N/A"/>
    <s v="I (import)"/>
    <m/>
  </r>
  <r>
    <s v="Watermelons"/>
    <x v="1"/>
    <s v="Yes"/>
    <s v="N/A"/>
    <s v="SEEDLESS"/>
    <x v="361"/>
    <s v="MEXICO CROSSINGS THROUGH NOGALES ARIZONA"/>
    <n v="155452"/>
    <s v="Truck"/>
    <m/>
    <m/>
    <n v="2024"/>
    <s v="N/A"/>
    <s v="I (import)"/>
    <m/>
  </r>
  <r>
    <s v="Watermelons"/>
    <x v="1"/>
    <s v="No"/>
    <s v="N/A"/>
    <s v="SEEDLESS"/>
    <x v="361"/>
    <s v="MEXICO CROSSINGS THROUGH NOGALES ARIZONA"/>
    <n v="1718099"/>
    <s v="Truck"/>
    <m/>
    <m/>
    <n v="2024"/>
    <s v="N/A"/>
    <s v="I (import)"/>
    <m/>
  </r>
  <r>
    <s v="Watermelons"/>
    <x v="1"/>
    <s v="No"/>
    <s v="N/A"/>
    <s v="N/A"/>
    <x v="361"/>
    <s v="MEXICO CROSSINGS THROUGH OTAY MESA CALIFORNIA"/>
    <n v="18128"/>
    <s v="Truck"/>
    <m/>
    <m/>
    <n v="2024"/>
    <s v="N/A"/>
    <s v="I (import)"/>
    <m/>
  </r>
  <r>
    <s v="Watermelons"/>
    <x v="1"/>
    <s v="No"/>
    <s v="N/A"/>
    <s v="SEEDLESS"/>
    <x v="361"/>
    <s v="MEXICO CROSSINGS THROUGH OTAY MESA CALIFORNIA"/>
    <n v="61389"/>
    <s v="Truck"/>
    <m/>
    <m/>
    <n v="2024"/>
    <s v="N/A"/>
    <s v="I (import)"/>
    <m/>
  </r>
  <r>
    <s v="Watermelons"/>
    <x v="1"/>
    <s v="No"/>
    <s v="N/A"/>
    <s v="N/A"/>
    <x v="361"/>
    <s v="MEXICO CROSSINGS THROUGH PHARR TEXAS"/>
    <n v="247350"/>
    <s v="Truck"/>
    <m/>
    <m/>
    <n v="2024"/>
    <s v="N/A"/>
    <s v="I (import)"/>
    <m/>
  </r>
  <r>
    <s v="Watermelons"/>
    <x v="1"/>
    <s v="No"/>
    <s v="N/A"/>
    <s v="SEEDLESS"/>
    <x v="361"/>
    <s v="MEXICO CROSSINGS THROUGH PHARR TEXAS"/>
    <n v="266706"/>
    <s v="Truck"/>
    <m/>
    <m/>
    <n v="2024"/>
    <s v="N/A"/>
    <s v="I (import)"/>
    <m/>
  </r>
  <r>
    <s v="Watermelons"/>
    <x v="1"/>
    <s v="No"/>
    <s v="N/A"/>
    <s v="N/A"/>
    <x v="361"/>
    <s v="MEXICO CROSSINGS THROUGH PROGRESO TEXAS"/>
    <n v="1140487"/>
    <s v="Truck"/>
    <m/>
    <m/>
    <n v="2024"/>
    <s v="N/A"/>
    <s v="I (import)"/>
    <m/>
  </r>
  <r>
    <s v="Watermelons"/>
    <x v="1"/>
    <s v="No"/>
    <s v="N/A"/>
    <s v="SEEDLESS"/>
    <x v="361"/>
    <s v="MEXICO CROSSINGS THROUGH PROGRESO TEXAS"/>
    <n v="153230"/>
    <s v="Truck"/>
    <m/>
    <m/>
    <n v="2024"/>
    <s v="N/A"/>
    <s v="I (import)"/>
    <m/>
  </r>
  <r>
    <s v="Watermelons"/>
    <x v="4"/>
    <s v="No"/>
    <s v="N/A"/>
    <s v="RED FLESH SEEDLESS MINIATURE"/>
    <x v="362"/>
    <s v="IMPORTS THROUGH FREEPORT TEXAS"/>
    <n v="250250"/>
    <s v="Boat"/>
    <m/>
    <m/>
    <n v="2024"/>
    <s v="N/A"/>
    <s v="I (import)"/>
    <m/>
  </r>
  <r>
    <s v="Watermelons"/>
    <x v="3"/>
    <s v="No"/>
    <s v="N/A"/>
    <s v="RED FLESH SEEDLESS MINIATURE"/>
    <x v="362"/>
    <s v="IMPORTS THROUGH LOS ANGELES-LONG BEACH CALIFORNIA"/>
    <n v="35750"/>
    <s v="Boat"/>
    <m/>
    <m/>
    <n v="2024"/>
    <s v="N/A"/>
    <s v="I (import)"/>
    <m/>
  </r>
  <r>
    <s v="Watermelons"/>
    <x v="3"/>
    <s v="No"/>
    <s v="N/A"/>
    <s v="SEEDLESS"/>
    <x v="362"/>
    <s v="IMPORTS THROUGH LOS ANGELES-LONG BEACH CALIFORNIA"/>
    <n v="435600"/>
    <s v="Boat"/>
    <m/>
    <m/>
    <n v="2024"/>
    <s v="N/A"/>
    <s v="I (import)"/>
    <m/>
  </r>
  <r>
    <s v="Watermelons"/>
    <x v="1"/>
    <s v="No"/>
    <s v="N/A"/>
    <s v="SEEDLESS"/>
    <x v="362"/>
    <s v="IMPORTS THROUGH PANAMA CITY FLORIDA"/>
    <n v="659021"/>
    <s v="Boat"/>
    <m/>
    <m/>
    <n v="2024"/>
    <s v="N/A"/>
    <s v="I (import)"/>
    <m/>
  </r>
  <r>
    <s v="Watermelons"/>
    <x v="5"/>
    <s v="No"/>
    <s v="N/A"/>
    <s v="SEEDLESS"/>
    <x v="362"/>
    <s v="IMPORTS THROUGH PHILADELPHIA-CAMDEN PENNSYLVANIA-NEW JERSEY"/>
    <n v="132106"/>
    <s v="Boat"/>
    <m/>
    <m/>
    <n v="2024"/>
    <s v="N/A"/>
    <s v="I (import)"/>
    <m/>
  </r>
  <r>
    <s v="Watermelons"/>
    <x v="3"/>
    <s v="No"/>
    <s v="N/A"/>
    <s v="SEEDLESS"/>
    <x v="362"/>
    <s v="IMPORTS THROUGH PHILADELPHIA-CAMDEN PENNSYLVANIA-NEW JERSEY"/>
    <n v="81693"/>
    <s v="Boat"/>
    <m/>
    <m/>
    <n v="2024"/>
    <s v="N/A"/>
    <s v="I (import)"/>
    <m/>
  </r>
  <r>
    <s v="Watermelons"/>
    <x v="4"/>
    <s v="No"/>
    <s v="N/A"/>
    <s v="RED FLESH SEEDLESS MINIATURE"/>
    <x v="362"/>
    <s v="IMPORTS THROUGH PHILADELPHIA-CAMDEN PENNSYLVANIA-NEW JERSEY"/>
    <n v="393250"/>
    <s v="Boat"/>
    <m/>
    <m/>
    <n v="2024"/>
    <s v="N/A"/>
    <s v="I (import)"/>
    <m/>
  </r>
  <r>
    <s v="Watermelons"/>
    <x v="3"/>
    <s v="No"/>
    <s v="N/A"/>
    <s v="N/A"/>
    <x v="362"/>
    <s v="IMPORTS THROUGH PORT CANAVERAL FLORIDA"/>
    <n v="630843"/>
    <s v="Boat"/>
    <m/>
    <m/>
    <n v="2024"/>
    <s v="N/A"/>
    <s v="I (import)"/>
    <m/>
  </r>
  <r>
    <s v="Watermelons"/>
    <x v="3"/>
    <s v="No"/>
    <s v="N/A"/>
    <s v="SEEDLESS"/>
    <x v="362"/>
    <s v="IMPORTS THROUGH PORT CANAVERAL FLORIDA"/>
    <n v="2565772"/>
    <s v="Boat"/>
    <m/>
    <m/>
    <n v="2024"/>
    <s v="N/A"/>
    <s v="I (import)"/>
    <m/>
  </r>
  <r>
    <s v="Watermelons"/>
    <x v="0"/>
    <s v="No"/>
    <s v="N/A"/>
    <s v="N/A"/>
    <x v="362"/>
    <s v="IMPORTS THROUGH SAN JUAN PUERTO RICO"/>
    <n v="5289"/>
    <s v="Boat"/>
    <m/>
    <m/>
    <n v="2024"/>
    <s v="N/A"/>
    <s v="I (import)"/>
    <m/>
  </r>
  <r>
    <s v="Watermelons"/>
    <x v="4"/>
    <s v="No"/>
    <s v="N/A"/>
    <s v="N/A"/>
    <x v="362"/>
    <s v="IMPORTS THROUGH SOUTH FLORIDA/TAMPA"/>
    <n v="43309"/>
    <s v="Boat"/>
    <m/>
    <m/>
    <n v="2024"/>
    <s v="N/A"/>
    <s v="I (import)"/>
    <m/>
  </r>
  <r>
    <s v="Watermelons"/>
    <x v="6"/>
    <s v="No"/>
    <s v="N/A"/>
    <s v="N/A"/>
    <x v="362"/>
    <s v="IMPORTS THROUGH SOUTH FLORIDA/TAMPA"/>
    <n v="27456"/>
    <s v="Boat"/>
    <m/>
    <m/>
    <n v="2024"/>
    <s v="N/A"/>
    <s v="I (import)"/>
    <m/>
  </r>
  <r>
    <s v="Watermelons"/>
    <x v="3"/>
    <s v="No"/>
    <s v="N/A"/>
    <s v="N/A"/>
    <x v="362"/>
    <s v="IMPORTS THROUGH WILMINGTON DELAWARE"/>
    <n v="150399"/>
    <s v="Boat"/>
    <m/>
    <m/>
    <n v="2024"/>
    <s v="N/A"/>
    <s v="I (import)"/>
    <m/>
  </r>
  <r>
    <s v="Watermelons"/>
    <x v="1"/>
    <s v="No"/>
    <s v="N/A"/>
    <s v="N/A"/>
    <x v="362"/>
    <s v="MEXICO CROSSINGS THROUGH NOGALES ARIZONA"/>
    <n v="378767"/>
    <s v="Truck"/>
    <m/>
    <m/>
    <n v="2024"/>
    <s v="N/A"/>
    <s v="I (import)"/>
    <m/>
  </r>
  <r>
    <s v="Watermelons"/>
    <x v="1"/>
    <s v="No"/>
    <s v="N/A"/>
    <s v="RED FLESH SEEDLESS MINIATURE"/>
    <x v="362"/>
    <s v="MEXICO CROSSINGS THROUGH NOGALES ARIZONA"/>
    <n v="40682"/>
    <s v="Truck"/>
    <m/>
    <m/>
    <n v="2024"/>
    <s v="N/A"/>
    <s v="I (import)"/>
    <m/>
  </r>
  <r>
    <s v="Watermelons"/>
    <x v="1"/>
    <s v="Yes"/>
    <s v="N/A"/>
    <s v="SEEDLESS"/>
    <x v="362"/>
    <s v="MEXICO CROSSINGS THROUGH NOGALES ARIZONA"/>
    <n v="138270"/>
    <s v="Truck"/>
    <m/>
    <m/>
    <n v="2024"/>
    <s v="N/A"/>
    <s v="I (import)"/>
    <m/>
  </r>
  <r>
    <s v="Watermelons"/>
    <x v="1"/>
    <s v="No"/>
    <s v="N/A"/>
    <s v="SEEDLESS"/>
    <x v="362"/>
    <s v="MEXICO CROSSINGS THROUGH NOGALES ARIZONA"/>
    <n v="1283902"/>
    <s v="Truck"/>
    <m/>
    <m/>
    <n v="2024"/>
    <s v="N/A"/>
    <s v="I (import)"/>
    <m/>
  </r>
  <r>
    <s v="Watermelons"/>
    <x v="1"/>
    <s v="No"/>
    <s v="N/A"/>
    <s v="N/A"/>
    <x v="362"/>
    <s v="MEXICO CROSSINGS THROUGH OTAY MESA CALIFORNIA"/>
    <n v="14109"/>
    <s v="Truck"/>
    <m/>
    <m/>
    <n v="2024"/>
    <s v="N/A"/>
    <s v="I (import)"/>
    <m/>
  </r>
  <r>
    <s v="Watermelons"/>
    <x v="1"/>
    <s v="No"/>
    <s v="N/A"/>
    <s v="SEEDLESS"/>
    <x v="362"/>
    <s v="MEXICO CROSSINGS THROUGH OTAY MESA CALIFORNIA"/>
    <n v="54208"/>
    <s v="Truck"/>
    <m/>
    <m/>
    <n v="2024"/>
    <s v="N/A"/>
    <s v="I (import)"/>
    <m/>
  </r>
  <r>
    <s v="Watermelons"/>
    <x v="1"/>
    <s v="No"/>
    <s v="N/A"/>
    <s v="N/A"/>
    <x v="362"/>
    <s v="MEXICO CROSSINGS THROUGH EL PASO TEXAS"/>
    <n v="15400"/>
    <s v="Truck"/>
    <m/>
    <m/>
    <n v="2024"/>
    <s v="N/A"/>
    <s v="I (import)"/>
    <m/>
  </r>
  <r>
    <s v="Watermelons"/>
    <x v="1"/>
    <s v="No"/>
    <s v="N/A"/>
    <s v="N/A"/>
    <x v="362"/>
    <s v="MEXICO CROSSINGS THROUGH PROGRESO TEXAS"/>
    <n v="466479"/>
    <s v="Truck"/>
    <m/>
    <m/>
    <n v="2024"/>
    <s v="N/A"/>
    <s v="I (import)"/>
    <m/>
  </r>
  <r>
    <s v="Watermelons"/>
    <x v="1"/>
    <s v="No"/>
    <s v="N/A"/>
    <s v="SEEDLESS"/>
    <x v="362"/>
    <s v="MEXICO CROSSINGS THROUGH PROGRESO TEXAS"/>
    <n v="1549988"/>
    <s v="Truck"/>
    <m/>
    <m/>
    <n v="2024"/>
    <s v="N/A"/>
    <s v="I (import)"/>
    <m/>
  </r>
  <r>
    <s v="Watermelons"/>
    <x v="1"/>
    <s v="No"/>
    <s v="N/A"/>
    <s v="SEEDLESS"/>
    <x v="362"/>
    <s v="MEXICO CROSSINGS THROUGH RIO GRANDE CITY TEXAS"/>
    <n v="175450"/>
    <s v="Truck"/>
    <m/>
    <m/>
    <n v="2024"/>
    <s v="N/A"/>
    <s v="I (import)"/>
    <m/>
  </r>
  <r>
    <s v="Watermelons"/>
    <x v="1"/>
    <s v="No"/>
    <s v="N/A"/>
    <s v="N/A"/>
    <x v="363"/>
    <s v="MEXICO CROSSINGS THROUGH PROGRESO TEXAS"/>
    <n v="2757581"/>
    <s v="Truck"/>
    <m/>
    <m/>
    <n v="2024"/>
    <s v="N/A"/>
    <s v="I (import)"/>
    <m/>
  </r>
  <r>
    <s v="Watermelons"/>
    <x v="1"/>
    <s v="No"/>
    <s v="N/A"/>
    <s v="SEEDLESS"/>
    <x v="363"/>
    <s v="MEXICO CROSSINGS THROUGH PROGRESO TEXAS"/>
    <n v="154814"/>
    <s v="Truck"/>
    <m/>
    <m/>
    <n v="2024"/>
    <s v="N/A"/>
    <s v="I (import)"/>
    <m/>
  </r>
  <r>
    <s v="Watermelons"/>
    <x v="1"/>
    <s v="No"/>
    <s v="N/A"/>
    <s v="SEEDLESS"/>
    <x v="363"/>
    <s v="MEXICO CROSSINGS THROUGH RIO GRANDE CITY TEXAS"/>
    <n v="395054"/>
    <s v="Truck"/>
    <m/>
    <m/>
    <n v="2024"/>
    <s v="N/A"/>
    <s v="I (import)"/>
    <m/>
  </r>
  <r>
    <s v="Watermelons"/>
    <x v="3"/>
    <s v="No"/>
    <s v="N/A"/>
    <s v="SEEDLESS"/>
    <x v="363"/>
    <s v="IMPORTS THROUGH FREEPORT TEXAS"/>
    <n v="36868"/>
    <s v="Boat"/>
    <m/>
    <m/>
    <n v="2024"/>
    <s v="N/A"/>
    <s v="I (import)"/>
    <m/>
  </r>
  <r>
    <s v="Watermelons"/>
    <x v="1"/>
    <s v="No"/>
    <s v="N/A"/>
    <s v="SEEDLESS"/>
    <x v="363"/>
    <s v="IMPORTS THROUGH PANAMA CITY FLORIDA"/>
    <n v="333872"/>
    <s v="Boat"/>
    <m/>
    <m/>
    <n v="2024"/>
    <s v="N/A"/>
    <s v="I (import)"/>
    <m/>
  </r>
  <r>
    <s v="Watermelons"/>
    <x v="3"/>
    <s v="No"/>
    <s v="N/A"/>
    <s v="N/A"/>
    <x v="363"/>
    <s v="IMPORTS THROUGH PORT CANAVERAL FLORIDA"/>
    <n v="259668"/>
    <s v="Boat"/>
    <m/>
    <m/>
    <n v="2024"/>
    <s v="N/A"/>
    <s v="I (import)"/>
    <m/>
  </r>
  <r>
    <s v="Watermelons"/>
    <x v="0"/>
    <s v="No"/>
    <s v="N/A"/>
    <s v="N/A"/>
    <x v="363"/>
    <s v="IMPORTS THROUGH SAN JUAN PUERTO RICO"/>
    <n v="6816"/>
    <s v="Boat"/>
    <m/>
    <m/>
    <n v="2024"/>
    <s v="N/A"/>
    <s v="I (import)"/>
    <m/>
  </r>
  <r>
    <s v="Watermelons"/>
    <x v="3"/>
    <s v="No"/>
    <s v="N/A"/>
    <s v="N/A"/>
    <x v="363"/>
    <s v="IMPORTS THROUGH SOUTH FLORIDA/TAMPA"/>
    <n v="968717"/>
    <s v="Boat"/>
    <m/>
    <m/>
    <n v="2024"/>
    <s v="N/A"/>
    <s v="I (import)"/>
    <m/>
  </r>
  <r>
    <s v="Watermelons"/>
    <x v="3"/>
    <s v="No"/>
    <s v="N/A"/>
    <s v="SEEDLESS"/>
    <x v="363"/>
    <s v="IMPORTS THROUGH SOUTH FLORIDA/TAMPA"/>
    <n v="124300"/>
    <s v="Boat"/>
    <m/>
    <m/>
    <n v="2024"/>
    <s v="N/A"/>
    <s v="I (import)"/>
    <m/>
  </r>
  <r>
    <s v="Watermelons"/>
    <x v="7"/>
    <s v="No"/>
    <s v="N/A"/>
    <s v="SEEDLESS"/>
    <x v="363"/>
    <s v="IMPORTS THROUGH SOUTH FLORIDA/TAMPA"/>
    <n v="97297"/>
    <s v="Boat"/>
    <m/>
    <m/>
    <n v="2024"/>
    <s v="N/A"/>
    <s v="I (import)"/>
    <m/>
  </r>
  <r>
    <s v="Watermelons"/>
    <x v="1"/>
    <s v="No"/>
    <s v="N/A"/>
    <s v="N/A"/>
    <x v="363"/>
    <s v="MEXICO CROSSINGS THROUGH NOGALES ARIZONA"/>
    <n v="301231"/>
    <s v="Truck"/>
    <m/>
    <m/>
    <n v="2024"/>
    <s v="N/A"/>
    <s v="I (import)"/>
    <m/>
  </r>
  <r>
    <s v="Watermelons"/>
    <x v="1"/>
    <s v="No"/>
    <s v="N/A"/>
    <s v="RED FLESH SEEDLESS MINIATURE"/>
    <x v="363"/>
    <s v="MEXICO CROSSINGS THROUGH NOGALES ARIZONA"/>
    <n v="312730"/>
    <s v="Truck"/>
    <m/>
    <m/>
    <n v="2024"/>
    <s v="N/A"/>
    <s v="I (import)"/>
    <m/>
  </r>
  <r>
    <s v="Watermelons"/>
    <x v="1"/>
    <s v="Yes"/>
    <s v="N/A"/>
    <s v="SEEDLESS"/>
    <x v="363"/>
    <s v="MEXICO CROSSINGS THROUGH NOGALES ARIZONA"/>
    <n v="67870"/>
    <s v="Truck"/>
    <m/>
    <m/>
    <n v="2024"/>
    <s v="N/A"/>
    <s v="I (import)"/>
    <m/>
  </r>
  <r>
    <s v="Watermelons"/>
    <x v="1"/>
    <s v="No"/>
    <s v="N/A"/>
    <s v="SEEDLESS"/>
    <x v="363"/>
    <s v="MEXICO CROSSINGS THROUGH NOGALES ARIZONA"/>
    <n v="2467540"/>
    <s v="Truck"/>
    <m/>
    <m/>
    <n v="2024"/>
    <s v="N/A"/>
    <s v="I (import)"/>
    <m/>
  </r>
  <r>
    <s v="Watermelons"/>
    <x v="1"/>
    <s v="No"/>
    <s v="N/A"/>
    <s v="N/A"/>
    <x v="363"/>
    <s v="MEXICO CROSSINGS THROUGH OTAY MESA CALIFORNIA"/>
    <n v="76546"/>
    <s v="Truck"/>
    <m/>
    <m/>
    <n v="2024"/>
    <s v="N/A"/>
    <s v="I (import)"/>
    <m/>
  </r>
  <r>
    <s v="Watermelons"/>
    <x v="1"/>
    <s v="No"/>
    <s v="N/A"/>
    <s v="SEEDLESS"/>
    <x v="363"/>
    <s v="MEXICO CROSSINGS THROUGH OTAY MESA CALIFORNIA"/>
    <n v="182635"/>
    <s v="Truck"/>
    <m/>
    <m/>
    <n v="2024"/>
    <s v="N/A"/>
    <s v="I (import)"/>
    <m/>
  </r>
  <r>
    <s v="Watermelons"/>
    <x v="1"/>
    <s v="No"/>
    <s v="N/A"/>
    <s v="N/A"/>
    <x v="363"/>
    <s v="MEXICO CROSSINGS THROUGH PHARR TEXAS"/>
    <n v="562782"/>
    <s v="Truck"/>
    <m/>
    <m/>
    <n v="2024"/>
    <s v="N/A"/>
    <s v="I (import)"/>
    <m/>
  </r>
  <r>
    <s v="Watermelons"/>
    <x v="1"/>
    <s v="No"/>
    <s v="N/A"/>
    <s v="SEEDLESS"/>
    <x v="363"/>
    <s v="MEXICO CROSSINGS THROUGH PHARR TEXAS"/>
    <n v="122511"/>
    <s v="Truck"/>
    <m/>
    <m/>
    <n v="2024"/>
    <s v="N/A"/>
    <s v="I (import)"/>
    <m/>
  </r>
  <r>
    <s v="Watermelons"/>
    <x v="3"/>
    <s v="No"/>
    <s v="N/A"/>
    <s v="SEEDLESS"/>
    <x v="364"/>
    <s v="IMPORTS THROUGH WILMINGTON DELAWARE"/>
    <n v="132000"/>
    <s v="Boat"/>
    <m/>
    <m/>
    <n v="2024"/>
    <s v="N/A"/>
    <s v="I (import)"/>
    <m/>
  </r>
  <r>
    <s v="Watermelons"/>
    <x v="3"/>
    <s v="No"/>
    <s v="N/A"/>
    <s v="N/A"/>
    <x v="364"/>
    <s v="IMPORTS THROUGH KEY WEST FLORIDA"/>
    <n v="39537"/>
    <s v="Boat"/>
    <m/>
    <m/>
    <n v="2024"/>
    <s v="N/A"/>
    <s v="I (import)"/>
    <m/>
  </r>
  <r>
    <s v="Watermelons"/>
    <x v="1"/>
    <s v="No"/>
    <s v="N/A"/>
    <s v="N/A"/>
    <x v="364"/>
    <s v="MEXICO CROSSINGS THROUGH NOGALES ARIZONA"/>
    <n v="332297"/>
    <s v="Truck"/>
    <m/>
    <m/>
    <n v="2024"/>
    <s v="N/A"/>
    <s v="I (import)"/>
    <m/>
  </r>
  <r>
    <s v="Watermelons"/>
    <x v="1"/>
    <s v="Yes"/>
    <s v="N/A"/>
    <s v="RED FLESH SEEDLESS MINIATURE"/>
    <x v="364"/>
    <s v="MEXICO CROSSINGS THROUGH NOGALES ARIZONA"/>
    <n v="6486"/>
    <s v="Truck"/>
    <m/>
    <m/>
    <n v="2024"/>
    <s v="N/A"/>
    <s v="I (import)"/>
    <m/>
  </r>
  <r>
    <s v="Watermelons"/>
    <x v="1"/>
    <s v="No"/>
    <s v="N/A"/>
    <s v="RED FLESH SEEDLESS MINIATURE"/>
    <x v="364"/>
    <s v="MEXICO CROSSINGS THROUGH NOGALES ARIZONA"/>
    <n v="174240"/>
    <s v="Truck"/>
    <m/>
    <m/>
    <n v="2024"/>
    <s v="N/A"/>
    <s v="I (import)"/>
    <m/>
  </r>
  <r>
    <s v="Watermelons"/>
    <x v="1"/>
    <s v="No"/>
    <s v="N/A"/>
    <s v="SEEDLESS"/>
    <x v="364"/>
    <s v="MEXICO CROSSINGS THROUGH NOGALES ARIZONA"/>
    <n v="825108"/>
    <s v="Truck"/>
    <m/>
    <m/>
    <n v="2024"/>
    <s v="N/A"/>
    <s v="I (import)"/>
    <m/>
  </r>
  <r>
    <s v="Watermelons"/>
    <x v="1"/>
    <s v="No"/>
    <s v="N/A"/>
    <s v="SEEDLESS"/>
    <x v="364"/>
    <s v="MEXICO CROSSINGS THROUGH OTAY MESA CALIFORNIA"/>
    <n v="29568"/>
    <s v="Truck"/>
    <m/>
    <m/>
    <n v="2024"/>
    <s v="N/A"/>
    <s v="I (import)"/>
    <m/>
  </r>
  <r>
    <s v="Watermelons"/>
    <x v="1"/>
    <s v="No"/>
    <s v="N/A"/>
    <s v="N/A"/>
    <x v="364"/>
    <s v="MEXICO CROSSINGS THROUGH EL PASO TEXAS"/>
    <n v="18480"/>
    <s v="Truck"/>
    <m/>
    <m/>
    <n v="2024"/>
    <s v="N/A"/>
    <s v="I (import)"/>
    <m/>
  </r>
  <r>
    <s v="Watermelons"/>
    <x v="1"/>
    <s v="No"/>
    <s v="N/A"/>
    <s v="N/A"/>
    <x v="364"/>
    <s v="MEXICO CROSSINGS THROUGH PROGRESO TEXAS"/>
    <n v="229154"/>
    <s v="Truck"/>
    <m/>
    <m/>
    <n v="2024"/>
    <s v="N/A"/>
    <s v="I (import)"/>
    <m/>
  </r>
  <r>
    <s v="Watermelons"/>
    <x v="1"/>
    <s v="No"/>
    <s v="N/A"/>
    <s v="SEEDLESS"/>
    <x v="364"/>
    <s v="MEXICO CROSSINGS THROUGH PROGRESO TEXAS"/>
    <n v="459679"/>
    <s v="Truck"/>
    <m/>
    <m/>
    <n v="2024"/>
    <s v="N/A"/>
    <s v="I (import)"/>
    <m/>
  </r>
  <r>
    <s v="Watermelons"/>
    <x v="1"/>
    <s v="No"/>
    <s v="N/A"/>
    <s v="SEEDLESS"/>
    <x v="364"/>
    <s v="MEXICO CROSSINGS THROUGH RIO GRANDE CITY TEXAS"/>
    <n v="747142"/>
    <s v="Truck"/>
    <m/>
    <m/>
    <n v="2024"/>
    <s v="N/A"/>
    <s v="I (import)"/>
    <m/>
  </r>
  <r>
    <s v="Watermelons"/>
    <x v="3"/>
    <s v="No"/>
    <s v="N/A"/>
    <s v="RED FLESH SEEDLESS MINIATURE"/>
    <x v="364"/>
    <s v="IMPORTS THROUGH LOS ANGELES-LONG BEACH CALIFORNIA"/>
    <n v="143000"/>
    <s v="Boat"/>
    <m/>
    <m/>
    <n v="2024"/>
    <s v="N/A"/>
    <s v="I (import)"/>
    <m/>
  </r>
  <r>
    <s v="Watermelons"/>
    <x v="3"/>
    <s v="No"/>
    <s v="N/A"/>
    <s v="SEEDLESS"/>
    <x v="364"/>
    <s v="IMPORTS THROUGH LOS ANGELES-LONG BEACH CALIFORNIA"/>
    <n v="42174"/>
    <s v="Boat"/>
    <m/>
    <m/>
    <n v="2024"/>
    <s v="N/A"/>
    <s v="I (import)"/>
    <m/>
  </r>
  <r>
    <s v="Watermelons"/>
    <x v="3"/>
    <s v="No"/>
    <s v="N/A"/>
    <s v="N/A"/>
    <x v="364"/>
    <s v="IMPORTS THROUGH PORT CANAVERAL FLORIDA"/>
    <n v="1223916"/>
    <s v="Boat"/>
    <m/>
    <m/>
    <n v="2024"/>
    <s v="N/A"/>
    <s v="I (import)"/>
    <m/>
  </r>
  <r>
    <s v="Watermelons"/>
    <x v="3"/>
    <s v="No"/>
    <s v="N/A"/>
    <s v="N/A"/>
    <x v="364"/>
    <s v="IMPORTS THROUGH SOUTH FLORIDA/TAMPA"/>
    <n v="171600"/>
    <s v="Boat"/>
    <m/>
    <m/>
    <n v="2024"/>
    <s v="N/A"/>
    <s v="I (import)"/>
    <m/>
  </r>
  <r>
    <s v="Watermelons"/>
    <x v="3"/>
    <s v="No"/>
    <s v="N/A"/>
    <s v="SEEDLESS"/>
    <x v="364"/>
    <s v="IMPORTS THROUGH SOUTH FLORIDA/TAMPA"/>
    <n v="3382029"/>
    <s v="Boat"/>
    <m/>
    <m/>
    <n v="2024"/>
    <s v="N/A"/>
    <s v="I (import)"/>
    <m/>
  </r>
  <r>
    <s v="Watermelons"/>
    <x v="1"/>
    <s v="No"/>
    <s v="N/A"/>
    <s v="SEEDLESS"/>
    <x v="364"/>
    <s v="IMPORTS THROUGH SOUTH FLORIDA/TAMPA"/>
    <n v="42240"/>
    <s v="Boat"/>
    <m/>
    <m/>
    <n v="2024"/>
    <s v="N/A"/>
    <s v="I (import)"/>
    <m/>
  </r>
  <r>
    <s v="Watermelons"/>
    <x v="3"/>
    <s v="No"/>
    <s v="N/A"/>
    <s v="RED FLESH SEEDLESS MINIATURE"/>
    <x v="365"/>
    <s v="IMPORTS THROUGH LOS ANGELES-LONG BEACH CALIFORNIA"/>
    <n v="71500"/>
    <s v="Boat"/>
    <m/>
    <m/>
    <n v="2024"/>
    <s v="N/A"/>
    <s v="I (import)"/>
    <m/>
  </r>
  <r>
    <s v="Watermelons"/>
    <x v="3"/>
    <s v="No"/>
    <s v="N/A"/>
    <s v="SEEDLESS"/>
    <x v="365"/>
    <s v="IMPORTS THROUGH LOS ANGELES-LONG BEACH CALIFORNIA"/>
    <n v="84216"/>
    <s v="Boat"/>
    <m/>
    <m/>
    <n v="2024"/>
    <s v="N/A"/>
    <s v="I (import)"/>
    <m/>
  </r>
  <r>
    <s v="Watermelons"/>
    <x v="7"/>
    <s v="No"/>
    <s v="N/A"/>
    <s v="SEEDLESS"/>
    <x v="365"/>
    <s v="IMPORTS THROUGH LOS ANGELES-LONG BEACH CALIFORNIA"/>
    <n v="152731"/>
    <s v="Boat"/>
    <m/>
    <m/>
    <n v="2024"/>
    <s v="N/A"/>
    <s v="I (import)"/>
    <m/>
  </r>
  <r>
    <s v="Watermelons"/>
    <x v="1"/>
    <s v="No"/>
    <s v="N/A"/>
    <s v="SEEDLESS"/>
    <x v="365"/>
    <s v="IMPORTS THROUGH PANAMA CITY FLORIDA"/>
    <n v="163185"/>
    <s v="Boat"/>
    <m/>
    <m/>
    <n v="2024"/>
    <s v="N/A"/>
    <s v="I (import)"/>
    <m/>
  </r>
  <r>
    <s v="Watermelons"/>
    <x v="3"/>
    <s v="No"/>
    <s v="N/A"/>
    <s v="N/A"/>
    <x v="365"/>
    <s v="IMPORTS THROUGH PORT CANAVERAL FLORIDA"/>
    <n v="43540"/>
    <s v="Boat"/>
    <m/>
    <m/>
    <n v="2024"/>
    <s v="N/A"/>
    <s v="I (import)"/>
    <m/>
  </r>
  <r>
    <s v="Watermelons"/>
    <x v="3"/>
    <s v="No"/>
    <s v="N/A"/>
    <s v="RED FLESH SEEDLESS MINIATURE"/>
    <x v="365"/>
    <s v="IMPORTS THROUGH PORT CANAVERAL FLORIDA"/>
    <n v="536917"/>
    <s v="Boat"/>
    <m/>
    <m/>
    <n v="2024"/>
    <s v="N/A"/>
    <s v="I (import)"/>
    <m/>
  </r>
  <r>
    <s v="Watermelons"/>
    <x v="3"/>
    <s v="No"/>
    <s v="N/A"/>
    <s v="SEEDLESS"/>
    <x v="365"/>
    <s v="IMPORTS THROUGH PORT CANAVERAL FLORIDA"/>
    <n v="1599840"/>
    <s v="Boat"/>
    <m/>
    <m/>
    <n v="2024"/>
    <s v="N/A"/>
    <s v="I (import)"/>
    <m/>
  </r>
  <r>
    <s v="Watermelons"/>
    <x v="4"/>
    <s v="No"/>
    <s v="N/A"/>
    <s v="RED FLESH SEEDLESS MINIATURE"/>
    <x v="365"/>
    <s v="IMPORTS THROUGH PORT CANAVERAL FLORIDA"/>
    <n v="1237280"/>
    <s v="Boat"/>
    <m/>
    <m/>
    <n v="2024"/>
    <s v="N/A"/>
    <s v="I (import)"/>
    <m/>
  </r>
  <r>
    <s v="Watermelons"/>
    <x v="4"/>
    <s v="No"/>
    <s v="N/A"/>
    <s v="SEEDLESS"/>
    <x v="365"/>
    <s v="IMPORTS THROUGH PORT CANAVERAL FLORIDA"/>
    <n v="2376880"/>
    <s v="Boat"/>
    <m/>
    <m/>
    <n v="2024"/>
    <s v="N/A"/>
    <s v="I (import)"/>
    <m/>
  </r>
  <r>
    <s v="Watermelons"/>
    <x v="0"/>
    <s v="No"/>
    <s v="N/A"/>
    <s v="N/A"/>
    <x v="365"/>
    <s v="IMPORTS THROUGH SAN JUAN PUERTO RICO"/>
    <n v="34327"/>
    <s v="Boat"/>
    <m/>
    <m/>
    <n v="2024"/>
    <s v="N/A"/>
    <s v="I (import)"/>
    <m/>
  </r>
  <r>
    <s v="Watermelons"/>
    <x v="3"/>
    <s v="No"/>
    <s v="N/A"/>
    <s v="SEEDLESS"/>
    <x v="365"/>
    <s v="IMPORTS THROUGH SOUTH FLORIDA/TAMPA"/>
    <n v="44000"/>
    <s v="Boat"/>
    <m/>
    <m/>
    <n v="2024"/>
    <s v="N/A"/>
    <s v="I (import)"/>
    <m/>
  </r>
  <r>
    <s v="Watermelons"/>
    <x v="1"/>
    <s v="No"/>
    <s v="N/A"/>
    <s v="SEEDLESS"/>
    <x v="365"/>
    <s v="IMPORTS THROUGH SOUTH FLORIDA/TAMPA"/>
    <n v="38280"/>
    <s v="Boat"/>
    <m/>
    <m/>
    <n v="2024"/>
    <s v="N/A"/>
    <s v="I (import)"/>
    <m/>
  </r>
  <r>
    <s v="Watermelons"/>
    <x v="3"/>
    <s v="No"/>
    <s v="N/A"/>
    <s v="N/A"/>
    <x v="365"/>
    <s v="IMPORTS THROUGH WILMINGTON DELAWARE"/>
    <n v="112785"/>
    <s v="Boat"/>
    <m/>
    <m/>
    <n v="2024"/>
    <s v="N/A"/>
    <s v="I (import)"/>
    <m/>
  </r>
  <r>
    <s v="Watermelons"/>
    <x v="3"/>
    <s v="No"/>
    <s v="N/A"/>
    <s v="SEEDLESS"/>
    <x v="365"/>
    <s v="IMPORTS THROUGH WILMINGTON DELAWARE"/>
    <n v="715000"/>
    <s v="Boat"/>
    <m/>
    <m/>
    <n v="2024"/>
    <s v="N/A"/>
    <s v="I (import)"/>
    <m/>
  </r>
  <r>
    <s v="Watermelons"/>
    <x v="4"/>
    <s v="No"/>
    <s v="N/A"/>
    <s v="RED FLESH SEEDLESS MINIATURE"/>
    <x v="365"/>
    <s v="IMPORTS THROUGH WILMINGTON DELAWARE"/>
    <n v="107250"/>
    <s v="Boat"/>
    <m/>
    <m/>
    <n v="2024"/>
    <s v="N/A"/>
    <s v="I (import)"/>
    <m/>
  </r>
  <r>
    <s v="Watermelons"/>
    <x v="4"/>
    <s v="No"/>
    <s v="N/A"/>
    <s v="SEEDLESS"/>
    <x v="365"/>
    <s v="IMPORTS THROUGH WILMINGTON DELAWARE"/>
    <n v="250250"/>
    <s v="Boat"/>
    <m/>
    <m/>
    <n v="2024"/>
    <s v="N/A"/>
    <s v="I (import)"/>
    <m/>
  </r>
  <r>
    <s v="Watermelons"/>
    <x v="7"/>
    <s v="No"/>
    <s v="N/A"/>
    <s v="SEEDLESS"/>
    <x v="365"/>
    <s v="IMPORTS THROUGH TAMPA AIRPORT FLORIDA"/>
    <n v="131397"/>
    <s v="Boat"/>
    <m/>
    <m/>
    <n v="2024"/>
    <s v="N/A"/>
    <s v="I (import)"/>
    <m/>
  </r>
  <r>
    <s v="Watermelons"/>
    <x v="1"/>
    <s v="No"/>
    <s v="N/A"/>
    <s v="N/A"/>
    <x v="365"/>
    <s v="MEXICO CROSSINGS THROUGH NOGALES ARIZONA"/>
    <n v="892384"/>
    <s v="Truck"/>
    <m/>
    <m/>
    <n v="2024"/>
    <s v="N/A"/>
    <s v="I (import)"/>
    <m/>
  </r>
  <r>
    <s v="Watermelons"/>
    <x v="1"/>
    <s v="Yes"/>
    <s v="N/A"/>
    <s v="RED FLESH SEEDLESS MINIATURE"/>
    <x v="365"/>
    <s v="MEXICO CROSSINGS THROUGH NOGALES ARIZONA"/>
    <n v="16157"/>
    <s v="Truck"/>
    <m/>
    <m/>
    <n v="2024"/>
    <s v="N/A"/>
    <s v="I (import)"/>
    <m/>
  </r>
  <r>
    <s v="Watermelons"/>
    <x v="1"/>
    <s v="No"/>
    <s v="N/A"/>
    <s v="RED FLESH SEEDLESS MINIATURE"/>
    <x v="365"/>
    <s v="MEXICO CROSSINGS THROUGH NOGALES ARIZONA"/>
    <n v="2695"/>
    <s v="Truck"/>
    <m/>
    <m/>
    <n v="2024"/>
    <s v="N/A"/>
    <s v="I (import)"/>
    <m/>
  </r>
  <r>
    <s v="Watermelons"/>
    <x v="1"/>
    <s v="Yes"/>
    <s v="N/A"/>
    <s v="SEEDLESS"/>
    <x v="365"/>
    <s v="MEXICO CROSSINGS THROUGH NOGALES ARIZONA"/>
    <n v="70466"/>
    <s v="Truck"/>
    <m/>
    <m/>
    <n v="2024"/>
    <s v="N/A"/>
    <s v="I (import)"/>
    <m/>
  </r>
  <r>
    <s v="Watermelons"/>
    <x v="1"/>
    <s v="No"/>
    <s v="N/A"/>
    <s v="SEEDLESS"/>
    <x v="365"/>
    <s v="MEXICO CROSSINGS THROUGH NOGALES ARIZONA"/>
    <n v="822908"/>
    <s v="Truck"/>
    <m/>
    <m/>
    <n v="2024"/>
    <s v="N/A"/>
    <s v="I (import)"/>
    <m/>
  </r>
  <r>
    <s v="Watermelons"/>
    <x v="1"/>
    <s v="No"/>
    <s v="N/A"/>
    <s v="N/A"/>
    <x v="365"/>
    <s v="MEXICO CROSSINGS THROUGH OTAY MESA CALIFORNIA"/>
    <n v="67923"/>
    <s v="Truck"/>
    <m/>
    <m/>
    <n v="2024"/>
    <s v="N/A"/>
    <s v="I (import)"/>
    <m/>
  </r>
  <r>
    <s v="Watermelons"/>
    <x v="1"/>
    <s v="No"/>
    <s v="N/A"/>
    <s v="SEEDLESS"/>
    <x v="365"/>
    <s v="MEXICO CROSSINGS THROUGH OTAY MESA CALIFORNIA"/>
    <n v="61107"/>
    <s v="Truck"/>
    <m/>
    <m/>
    <n v="2024"/>
    <s v="N/A"/>
    <s v="I (import)"/>
    <m/>
  </r>
  <r>
    <s v="Watermelons"/>
    <x v="1"/>
    <s v="No"/>
    <s v="N/A"/>
    <s v="N/A"/>
    <x v="365"/>
    <s v="MEXICO CROSSINGS THROUGH PHARR TEXAS"/>
    <n v="93254"/>
    <s v="Truck"/>
    <m/>
    <m/>
    <n v="2024"/>
    <s v="N/A"/>
    <s v="I (import)"/>
    <m/>
  </r>
  <r>
    <s v="Watermelons"/>
    <x v="1"/>
    <s v="No"/>
    <s v="N/A"/>
    <s v="N/A"/>
    <x v="365"/>
    <s v="MEXICO CROSSINGS THROUGH PROGRESO TEXAS"/>
    <n v="840961"/>
    <s v="Truck"/>
    <m/>
    <m/>
    <n v="2024"/>
    <s v="N/A"/>
    <s v="I (import)"/>
    <m/>
  </r>
  <r>
    <s v="Watermelons"/>
    <x v="1"/>
    <s v="No"/>
    <s v="N/A"/>
    <s v="SEEDLESS"/>
    <x v="365"/>
    <s v="MEXICO CROSSINGS THROUGH PROGRESO TEXAS"/>
    <n v="222222"/>
    <s v="Truck"/>
    <m/>
    <m/>
    <n v="2024"/>
    <s v="N/A"/>
    <s v="I (import)"/>
    <m/>
  </r>
  <r>
    <s v="Watermelons"/>
    <x v="4"/>
    <s v="No"/>
    <s v="N/A"/>
    <s v="RED FLESH SEEDLESS MINIATURE"/>
    <x v="366"/>
    <s v="IMPORTS THROUGH PHILADELPHIA-CAMDEN PENNSYLVANIA-NEW JERSEY"/>
    <n v="786500"/>
    <s v="Boat"/>
    <m/>
    <m/>
    <n v="2024"/>
    <s v="N/A"/>
    <s v="I (import)"/>
    <m/>
  </r>
  <r>
    <s v="Watermelons"/>
    <x v="7"/>
    <s v="No"/>
    <s v="N/A"/>
    <s v="N/A"/>
    <x v="366"/>
    <s v="IMPORTS THROUGH PHILADELPHIA-CAMDEN PENNSYLVANIA-NEW JERSEY"/>
    <n v="472397"/>
    <s v="Boat"/>
    <m/>
    <m/>
    <n v="2024"/>
    <s v="N/A"/>
    <s v="I (import)"/>
    <m/>
  </r>
  <r>
    <s v="Watermelons"/>
    <x v="3"/>
    <s v="No"/>
    <s v="N/A"/>
    <s v="SEEDLESS"/>
    <x v="366"/>
    <s v="IMPORTS THROUGH PORT CANAVERAL FLORIDA"/>
    <n v="242880"/>
    <s v="Boat"/>
    <m/>
    <m/>
    <n v="2024"/>
    <s v="N/A"/>
    <s v="I (import)"/>
    <m/>
  </r>
  <r>
    <s v="Watermelons"/>
    <x v="0"/>
    <s v="No"/>
    <s v="N/A"/>
    <s v="N/A"/>
    <x v="366"/>
    <s v="IMPORTS THROUGH SAN JUAN PUERTO RICO"/>
    <n v="40988"/>
    <s v="Boat"/>
    <m/>
    <m/>
    <n v="2024"/>
    <s v="N/A"/>
    <s v="I (import)"/>
    <m/>
  </r>
  <r>
    <s v="Watermelons"/>
    <x v="3"/>
    <s v="No"/>
    <s v="N/A"/>
    <s v="N/A"/>
    <x v="366"/>
    <s v="IMPORTS THROUGH SOUTH FLORIDA/TAMPA"/>
    <n v="446827"/>
    <s v="Boat"/>
    <m/>
    <m/>
    <n v="2024"/>
    <s v="N/A"/>
    <s v="I (import)"/>
    <m/>
  </r>
  <r>
    <s v="Watermelons"/>
    <x v="3"/>
    <s v="No"/>
    <s v="N/A"/>
    <s v="SEEDLESS"/>
    <x v="366"/>
    <s v="IMPORTS THROUGH SOUTH FLORIDA/TAMPA"/>
    <n v="158400"/>
    <s v="Boat"/>
    <m/>
    <m/>
    <n v="2024"/>
    <s v="N/A"/>
    <s v="I (import)"/>
    <m/>
  </r>
  <r>
    <s v="Watermelons"/>
    <x v="7"/>
    <s v="No"/>
    <s v="N/A"/>
    <s v="SEEDLESS"/>
    <x v="366"/>
    <s v="IMPORTS THROUGH SOUTH FLORIDA/TAMPA"/>
    <n v="154405"/>
    <s v="Boat"/>
    <m/>
    <m/>
    <n v="2024"/>
    <s v="N/A"/>
    <s v="I (import)"/>
    <m/>
  </r>
  <r>
    <s v="Watermelons"/>
    <x v="3"/>
    <s v="No"/>
    <s v="N/A"/>
    <s v="SEEDLESS"/>
    <x v="366"/>
    <s v="IMPORTS THROUGH WILMINGTON NORTH CAROLINA"/>
    <n v="203940"/>
    <s v="Boat"/>
    <m/>
    <m/>
    <n v="2024"/>
    <s v="N/A"/>
    <s v="I (import)"/>
    <m/>
  </r>
  <r>
    <s v="Watermelons"/>
    <x v="1"/>
    <s v="No"/>
    <s v="N/A"/>
    <s v="SEEDLESS"/>
    <x v="366"/>
    <s v="MEXICO CROSSINGS THROUGH PHARR TEXAS"/>
    <n v="498960"/>
    <s v="Truck"/>
    <m/>
    <m/>
    <n v="2024"/>
    <s v="N/A"/>
    <s v="I (import)"/>
    <m/>
  </r>
  <r>
    <s v="Watermelons"/>
    <x v="1"/>
    <s v="No"/>
    <s v="N/A"/>
    <s v="N/A"/>
    <x v="366"/>
    <s v="MEXICO CROSSINGS THROUGH PROGRESO TEXAS"/>
    <n v="943611"/>
    <s v="Truck"/>
    <m/>
    <m/>
    <n v="2024"/>
    <s v="N/A"/>
    <s v="I (import)"/>
    <m/>
  </r>
  <r>
    <s v="Watermelons"/>
    <x v="4"/>
    <s v="No"/>
    <s v="N/A"/>
    <s v="RED FLESH SEEDLESS MINIATURE"/>
    <x v="366"/>
    <s v="IMPORTS THROUGH FREEPORT TEXAS"/>
    <n v="107250"/>
    <s v="Boat"/>
    <m/>
    <m/>
    <n v="2024"/>
    <s v="N/A"/>
    <s v="I (import)"/>
    <m/>
  </r>
  <r>
    <s v="Watermelons"/>
    <x v="1"/>
    <s v="No"/>
    <s v="N/A"/>
    <s v="SEEDLESS"/>
    <x v="366"/>
    <s v="IMPORTS THROUGH PANAMA CITY FLORIDA"/>
    <n v="80432"/>
    <s v="Boat"/>
    <m/>
    <m/>
    <n v="2024"/>
    <s v="N/A"/>
    <s v="I (import)"/>
    <m/>
  </r>
  <r>
    <s v="Watermelons"/>
    <x v="3"/>
    <s v="No"/>
    <s v="N/A"/>
    <s v="N/A"/>
    <x v="366"/>
    <s v="IMPORTS THROUGH PHILADELPHIA-CAMDEN PENNSYLVANIA-NEW JERSEY"/>
    <n v="710851"/>
    <s v="Boat"/>
    <m/>
    <m/>
    <n v="2024"/>
    <s v="N/A"/>
    <s v="I (import)"/>
    <m/>
  </r>
  <r>
    <s v="Watermelons"/>
    <x v="3"/>
    <s v="No"/>
    <s v="N/A"/>
    <s v="RED FLESH SEEDLESS MINIATURE"/>
    <x v="366"/>
    <s v="IMPORTS THROUGH PHILADELPHIA-CAMDEN PENNSYLVANIA-NEW JERSEY"/>
    <n v="250250"/>
    <s v="Boat"/>
    <m/>
    <m/>
    <n v="2024"/>
    <s v="N/A"/>
    <s v="I (import)"/>
    <m/>
  </r>
  <r>
    <s v="Watermelons"/>
    <x v="3"/>
    <s v="No"/>
    <s v="N/A"/>
    <s v="SEEDLESS"/>
    <x v="366"/>
    <s v="IMPORTS THROUGH PHILADELPHIA-CAMDEN PENNSYLVANIA-NEW JERSEY"/>
    <n v="683892"/>
    <s v="Boat"/>
    <m/>
    <m/>
    <n v="2024"/>
    <s v="N/A"/>
    <s v="I (import)"/>
    <m/>
  </r>
  <r>
    <s v="Watermelons"/>
    <x v="1"/>
    <s v="No"/>
    <s v="N/A"/>
    <s v="N/A"/>
    <x v="366"/>
    <s v="MEXICO CROSSINGS THROUGH NOGALES ARIZONA"/>
    <n v="741244"/>
    <s v="Truck"/>
    <m/>
    <m/>
    <n v="2024"/>
    <s v="N/A"/>
    <s v="I (import)"/>
    <m/>
  </r>
  <r>
    <s v="Watermelons"/>
    <x v="1"/>
    <s v="Yes"/>
    <s v="N/A"/>
    <s v="RED FLESH SEEDLESS MINIATURE"/>
    <x v="366"/>
    <s v="MEXICO CROSSINGS THROUGH NOGALES ARIZONA"/>
    <n v="23674"/>
    <s v="Truck"/>
    <m/>
    <m/>
    <n v="2024"/>
    <s v="N/A"/>
    <s v="I (import)"/>
    <m/>
  </r>
  <r>
    <s v="Watermelons"/>
    <x v="1"/>
    <s v="No"/>
    <s v="N/A"/>
    <s v="RED FLESH SEEDLESS MINIATURE"/>
    <x v="366"/>
    <s v="MEXICO CROSSINGS THROUGH NOGALES ARIZONA"/>
    <n v="95203"/>
    <s v="Truck"/>
    <m/>
    <m/>
    <n v="2024"/>
    <s v="N/A"/>
    <s v="I (import)"/>
    <m/>
  </r>
  <r>
    <s v="Watermelons"/>
    <x v="1"/>
    <s v="Yes"/>
    <s v="N/A"/>
    <s v="SEEDLESS"/>
    <x v="366"/>
    <s v="MEXICO CROSSINGS THROUGH NOGALES ARIZONA"/>
    <n v="68376"/>
    <s v="Truck"/>
    <m/>
    <m/>
    <n v="2024"/>
    <s v="N/A"/>
    <s v="I (import)"/>
    <m/>
  </r>
  <r>
    <s v="Watermelons"/>
    <x v="1"/>
    <s v="No"/>
    <s v="N/A"/>
    <s v="SEEDLESS"/>
    <x v="366"/>
    <s v="MEXICO CROSSINGS THROUGH NOGALES ARIZONA"/>
    <n v="983884"/>
    <s v="Truck"/>
    <m/>
    <m/>
    <n v="2024"/>
    <s v="N/A"/>
    <s v="I (import)"/>
    <m/>
  </r>
  <r>
    <s v="Watermelons"/>
    <x v="1"/>
    <s v="No"/>
    <s v="N/A"/>
    <s v="N/A"/>
    <x v="366"/>
    <s v="MEXICO CROSSINGS THROUGH OTAY MESA CALIFORNIA"/>
    <n v="90987"/>
    <s v="Truck"/>
    <m/>
    <m/>
    <n v="2024"/>
    <s v="N/A"/>
    <s v="I (import)"/>
    <m/>
  </r>
  <r>
    <s v="Watermelons"/>
    <x v="1"/>
    <s v="No"/>
    <s v="N/A"/>
    <s v="SEEDLESS"/>
    <x v="366"/>
    <s v="MEXICO CROSSINGS THROUGH OTAY MESA CALIFORNIA"/>
    <n v="36608"/>
    <s v="Truck"/>
    <m/>
    <m/>
    <n v="2024"/>
    <s v="N/A"/>
    <s v="I (import)"/>
    <m/>
  </r>
  <r>
    <s v="Watermelons"/>
    <x v="1"/>
    <s v="No"/>
    <s v="N/A"/>
    <s v="N/A"/>
    <x v="366"/>
    <s v="MEXICO CROSSINGS THROUGH PHARR TEXAS"/>
    <n v="204488"/>
    <s v="Truck"/>
    <m/>
    <m/>
    <n v="2024"/>
    <s v="N/A"/>
    <s v="I (import)"/>
    <m/>
  </r>
  <r>
    <s v="Watermelons"/>
    <x v="1"/>
    <s v="No"/>
    <s v="N/A"/>
    <s v="N/A"/>
    <x v="367"/>
    <s v="MEXICO CROSSINGS THROUGH NOGALES ARIZONA"/>
    <n v="426457"/>
    <s v="Truck"/>
    <m/>
    <m/>
    <n v="2024"/>
    <s v="N/A"/>
    <s v="I (import)"/>
    <m/>
  </r>
  <r>
    <s v="Watermelons"/>
    <x v="1"/>
    <s v="No"/>
    <s v="N/A"/>
    <s v="RED FLESH SEEDLESS MINIATURE"/>
    <x v="367"/>
    <s v="MEXICO CROSSINGS THROUGH NOGALES ARIZONA"/>
    <n v="47520"/>
    <s v="Truck"/>
    <m/>
    <m/>
    <n v="2024"/>
    <s v="N/A"/>
    <s v="I (import)"/>
    <m/>
  </r>
  <r>
    <s v="Watermelons"/>
    <x v="1"/>
    <s v="Yes"/>
    <s v="N/A"/>
    <s v="SEEDLESS"/>
    <x v="367"/>
    <s v="MEXICO CROSSINGS THROUGH NOGALES ARIZONA"/>
    <n v="70576"/>
    <s v="Truck"/>
    <m/>
    <m/>
    <n v="2024"/>
    <s v="N/A"/>
    <s v="I (import)"/>
    <m/>
  </r>
  <r>
    <s v="Watermelons"/>
    <x v="1"/>
    <s v="No"/>
    <s v="N/A"/>
    <s v="SEEDLESS"/>
    <x v="367"/>
    <s v="MEXICO CROSSINGS THROUGH NOGALES ARIZONA"/>
    <n v="686891"/>
    <s v="Truck"/>
    <m/>
    <m/>
    <n v="2024"/>
    <s v="N/A"/>
    <s v="I (import)"/>
    <m/>
  </r>
  <r>
    <s v="Watermelons"/>
    <x v="1"/>
    <s v="No"/>
    <s v="N/A"/>
    <s v="N/A"/>
    <x v="367"/>
    <s v="MEXICO CROSSINGS THROUGH OTAY MESA CALIFORNIA"/>
    <n v="21481"/>
    <s v="Truck"/>
    <m/>
    <m/>
    <n v="2024"/>
    <s v="N/A"/>
    <s v="I (import)"/>
    <m/>
  </r>
  <r>
    <s v="Watermelons"/>
    <x v="1"/>
    <s v="No"/>
    <s v="N/A"/>
    <s v="N/A"/>
    <x v="367"/>
    <s v="MEXICO CROSSINGS THROUGH PHARR TEXAS"/>
    <n v="81050"/>
    <s v="Truck"/>
    <m/>
    <m/>
    <n v="2024"/>
    <s v="N/A"/>
    <s v="I (import)"/>
    <m/>
  </r>
  <r>
    <s v="Watermelons"/>
    <x v="1"/>
    <s v="No"/>
    <s v="N/A"/>
    <s v="SEEDLESS"/>
    <x v="367"/>
    <s v="MEXICO CROSSINGS THROUGH PHARR TEXAS"/>
    <n v="261281"/>
    <s v="Truck"/>
    <m/>
    <m/>
    <n v="2024"/>
    <s v="N/A"/>
    <s v="I (import)"/>
    <m/>
  </r>
  <r>
    <s v="Watermelons"/>
    <x v="1"/>
    <s v="No"/>
    <s v="N/A"/>
    <s v="N/A"/>
    <x v="367"/>
    <s v="MEXICO CROSSINGS THROUGH PROGRESO TEXAS"/>
    <n v="688576"/>
    <s v="Truck"/>
    <m/>
    <m/>
    <n v="2024"/>
    <s v="N/A"/>
    <s v="I (import)"/>
    <m/>
  </r>
  <r>
    <s v="Watermelons"/>
    <x v="1"/>
    <s v="No"/>
    <s v="N/A"/>
    <s v="SEEDLESS"/>
    <x v="367"/>
    <s v="MEXICO CROSSINGS THROUGH PROGRESO TEXAS"/>
    <n v="1142218"/>
    <s v="Truck"/>
    <m/>
    <m/>
    <n v="2024"/>
    <s v="N/A"/>
    <s v="I (import)"/>
    <m/>
  </r>
  <r>
    <s v="Watermelons"/>
    <x v="3"/>
    <s v="No"/>
    <s v="N/A"/>
    <s v="RED FLESH SEEDLESS MINIATURE"/>
    <x v="367"/>
    <s v="IMPORTS THROUGH LOS ANGELES-LONG BEACH CALIFORNIA"/>
    <n v="43540"/>
    <s v="Boat"/>
    <m/>
    <m/>
    <n v="2024"/>
    <s v="N/A"/>
    <s v="I (import)"/>
    <m/>
  </r>
  <r>
    <s v="Watermelons"/>
    <x v="3"/>
    <s v="No"/>
    <s v="N/A"/>
    <s v="SEEDLESS"/>
    <x v="367"/>
    <s v="IMPORTS THROUGH LOS ANGELES-LONG BEACH CALIFORNIA"/>
    <n v="118800"/>
    <s v="Boat"/>
    <m/>
    <m/>
    <n v="2024"/>
    <s v="N/A"/>
    <s v="I (import)"/>
    <m/>
  </r>
  <r>
    <s v="Watermelons"/>
    <x v="1"/>
    <s v="No"/>
    <s v="N/A"/>
    <s v="SEEDLESS"/>
    <x v="367"/>
    <s v="IMPORTS THROUGH PANAMA CITY FLORIDA"/>
    <n v="206756"/>
    <s v="Boat"/>
    <m/>
    <m/>
    <n v="2024"/>
    <s v="N/A"/>
    <s v="I (import)"/>
    <m/>
  </r>
  <r>
    <s v="Watermelons"/>
    <x v="3"/>
    <s v="No"/>
    <s v="N/A"/>
    <s v="SEEDLESS"/>
    <x v="367"/>
    <s v="IMPORTS THROUGH PHILADELPHIA-CAMDEN PENNSYLVANIA-NEW JERSEY"/>
    <n v="344098"/>
    <s v="Boat"/>
    <m/>
    <m/>
    <n v="2024"/>
    <s v="N/A"/>
    <s v="I (import)"/>
    <m/>
  </r>
  <r>
    <s v="Watermelons"/>
    <x v="3"/>
    <s v="No"/>
    <s v="N/A"/>
    <s v="N/A"/>
    <x v="367"/>
    <s v="IMPORTS THROUGH PORT CANAVERAL FLORIDA"/>
    <n v="43540"/>
    <s v="Boat"/>
    <m/>
    <m/>
    <n v="2024"/>
    <s v="N/A"/>
    <s v="I (import)"/>
    <m/>
  </r>
  <r>
    <s v="Watermelons"/>
    <x v="3"/>
    <s v="No"/>
    <s v="N/A"/>
    <s v="SEEDLESS"/>
    <x v="367"/>
    <s v="IMPORTS THROUGH PORT CANAVERAL FLORIDA"/>
    <n v="2636040"/>
    <s v="Boat"/>
    <m/>
    <m/>
    <n v="2024"/>
    <s v="N/A"/>
    <s v="I (import)"/>
    <m/>
  </r>
  <r>
    <s v="Watermelons"/>
    <x v="0"/>
    <s v="No"/>
    <s v="N/A"/>
    <s v="N/A"/>
    <x v="367"/>
    <s v="IMPORTS THROUGH SAN JUAN PUERTO RICO"/>
    <n v="20247"/>
    <s v="Boat"/>
    <m/>
    <m/>
    <n v="2024"/>
    <s v="N/A"/>
    <s v="I (import)"/>
    <m/>
  </r>
  <r>
    <s v="Watermelons"/>
    <x v="3"/>
    <s v="No"/>
    <s v="N/A"/>
    <s v="SEEDLESS"/>
    <x v="367"/>
    <s v="IMPORTS THROUGH SOUTH FLORIDA/TAMPA"/>
    <n v="1488432"/>
    <s v="Boat"/>
    <m/>
    <m/>
    <n v="2024"/>
    <s v="N/A"/>
    <s v="I (import)"/>
    <m/>
  </r>
  <r>
    <s v="Watermelons"/>
    <x v="3"/>
    <s v="No"/>
    <s v="N/A"/>
    <s v="SEEDLESS"/>
    <x v="367"/>
    <s v="IMPORTS THROUGH WILMINGTON NORTH CAROLINA"/>
    <n v="39600"/>
    <s v="Boat"/>
    <m/>
    <m/>
    <n v="2024"/>
    <s v="N/A"/>
    <s v="I (import)"/>
    <m/>
  </r>
  <r>
    <s v="Watermelons"/>
    <x v="7"/>
    <s v="No"/>
    <s v="N/A"/>
    <s v="SEEDLESS"/>
    <x v="368"/>
    <s v="IMPORTS THROUGH FREEPORT TEXAS"/>
    <n v="339409"/>
    <s v="Boat"/>
    <m/>
    <m/>
    <n v="2024"/>
    <s v="N/A"/>
    <s v="I (import)"/>
    <m/>
  </r>
  <r>
    <s v="Watermelons"/>
    <x v="3"/>
    <s v="No"/>
    <s v="N/A"/>
    <s v="SEEDLESS"/>
    <x v="368"/>
    <s v="IMPORTS THROUGH HOUSTON TEXAS"/>
    <n v="210870"/>
    <s v="Boat"/>
    <m/>
    <m/>
    <n v="2024"/>
    <s v="N/A"/>
    <s v="I (import)"/>
    <m/>
  </r>
  <r>
    <s v="Watermelons"/>
    <x v="3"/>
    <s v="No"/>
    <s v="N/A"/>
    <s v="SEEDLESS"/>
    <x v="368"/>
    <s v="IMPORTS THROUGH LOS ANGELES-LONG BEACH CALIFORNIA"/>
    <n v="340560"/>
    <s v="Boat"/>
    <m/>
    <m/>
    <n v="2024"/>
    <s v="N/A"/>
    <s v="I (import)"/>
    <m/>
  </r>
  <r>
    <s v="Watermelons"/>
    <x v="1"/>
    <s v="No"/>
    <s v="N/A"/>
    <s v="SEEDLESS"/>
    <x v="368"/>
    <s v="IMPORTS THROUGH PANAMA CITY FLORIDA"/>
    <n v="119416"/>
    <s v="Boat"/>
    <m/>
    <m/>
    <n v="2024"/>
    <s v="N/A"/>
    <s v="I (import)"/>
    <m/>
  </r>
  <r>
    <s v="Watermelons"/>
    <x v="5"/>
    <s v="No"/>
    <s v="N/A"/>
    <s v="SEEDLESS"/>
    <x v="368"/>
    <s v="IMPORTS THROUGH PHILADELPHIA-CAMDEN PENNSYLVANIA-NEW JERSEY"/>
    <n v="205682"/>
    <s v="Boat"/>
    <m/>
    <m/>
    <n v="2024"/>
    <s v="N/A"/>
    <s v="I (import)"/>
    <m/>
  </r>
  <r>
    <s v="Watermelons"/>
    <x v="3"/>
    <s v="No"/>
    <s v="N/A"/>
    <s v="N/A"/>
    <x v="368"/>
    <s v="IMPORTS THROUGH PHILADELPHIA-CAMDEN PENNSYLVANIA-NEW JERSEY"/>
    <n v="37066"/>
    <s v="Boat"/>
    <m/>
    <m/>
    <n v="2024"/>
    <s v="N/A"/>
    <s v="I (import)"/>
    <m/>
  </r>
  <r>
    <s v="Watermelons"/>
    <x v="3"/>
    <s v="No"/>
    <s v="N/A"/>
    <s v="SEEDLESS"/>
    <x v="368"/>
    <s v="IMPORTS THROUGH PHILADELPHIA-CAMDEN PENNSYLVANIA-NEW JERSEY"/>
    <n v="73656"/>
    <s v="Boat"/>
    <m/>
    <m/>
    <n v="2024"/>
    <s v="N/A"/>
    <s v="I (import)"/>
    <m/>
  </r>
  <r>
    <s v="Watermelons"/>
    <x v="0"/>
    <s v="No"/>
    <s v="N/A"/>
    <s v="N/A"/>
    <x v="368"/>
    <s v="IMPORTS THROUGH SAN JUAN PUERTO RICO"/>
    <n v="5300"/>
    <s v="Boat"/>
    <m/>
    <m/>
    <n v="2024"/>
    <s v="N/A"/>
    <s v="I (import)"/>
    <m/>
  </r>
  <r>
    <s v="Watermelons"/>
    <x v="4"/>
    <s v="No"/>
    <s v="N/A"/>
    <s v="N/A"/>
    <x v="368"/>
    <s v="IMPORTS THROUGH SOUTH FLORIDA/TAMPA"/>
    <n v="81869"/>
    <s v="Boat"/>
    <m/>
    <m/>
    <n v="2024"/>
    <s v="N/A"/>
    <s v="I (import)"/>
    <m/>
  </r>
  <r>
    <s v="Watermelons"/>
    <x v="3"/>
    <s v="No"/>
    <s v="N/A"/>
    <s v="SEEDLESS"/>
    <x v="368"/>
    <s v="IMPORTS THROUGH WILMINGTON NORTH CAROLINA"/>
    <n v="184378"/>
    <s v="Boat"/>
    <m/>
    <m/>
    <n v="2024"/>
    <s v="N/A"/>
    <s v="I (import)"/>
    <m/>
  </r>
  <r>
    <s v="Watermelons"/>
    <x v="1"/>
    <s v="No"/>
    <s v="N/A"/>
    <s v="N/A"/>
    <x v="368"/>
    <s v="MEXICO CROSSINGS THROUGH NOGALES ARIZONA"/>
    <n v="419617"/>
    <s v="Truck"/>
    <m/>
    <m/>
    <n v="2024"/>
    <s v="N/A"/>
    <s v="I (import)"/>
    <m/>
  </r>
  <r>
    <s v="Watermelons"/>
    <x v="1"/>
    <s v="Yes"/>
    <s v="N/A"/>
    <s v="RED FLESH SEEDLESS MINIATURE"/>
    <x v="368"/>
    <s v="MEXICO CROSSINGS THROUGH NOGALES ARIZONA"/>
    <n v="22552"/>
    <s v="Truck"/>
    <m/>
    <m/>
    <n v="2024"/>
    <s v="N/A"/>
    <s v="I (import)"/>
    <m/>
  </r>
  <r>
    <s v="Watermelons"/>
    <x v="1"/>
    <s v="No"/>
    <s v="N/A"/>
    <s v="RED FLESH SEEDLESS MINIATURE"/>
    <x v="368"/>
    <s v="MEXICO CROSSINGS THROUGH NOGALES ARIZONA"/>
    <n v="221760"/>
    <s v="Truck"/>
    <m/>
    <m/>
    <n v="2024"/>
    <s v="N/A"/>
    <s v="I (import)"/>
    <m/>
  </r>
  <r>
    <s v="Watermelons"/>
    <x v="1"/>
    <s v="Yes"/>
    <s v="N/A"/>
    <s v="SEEDLESS"/>
    <x v="368"/>
    <s v="MEXICO CROSSINGS THROUGH NOGALES ARIZONA"/>
    <n v="16898"/>
    <s v="Truck"/>
    <m/>
    <m/>
    <n v="2024"/>
    <s v="N/A"/>
    <s v="I (import)"/>
    <m/>
  </r>
  <r>
    <s v="Watermelons"/>
    <x v="1"/>
    <s v="No"/>
    <s v="N/A"/>
    <s v="SEEDLESS"/>
    <x v="368"/>
    <s v="MEXICO CROSSINGS THROUGH NOGALES ARIZONA"/>
    <n v="797251"/>
    <s v="Truck"/>
    <m/>
    <m/>
    <n v="2024"/>
    <s v="N/A"/>
    <s v="I (import)"/>
    <m/>
  </r>
  <r>
    <s v="Watermelons"/>
    <x v="1"/>
    <s v="No"/>
    <s v="N/A"/>
    <s v="N/A"/>
    <x v="368"/>
    <s v="MEXICO CROSSINGS THROUGH OTAY MESA CALIFORNIA"/>
    <n v="6043"/>
    <s v="Truck"/>
    <m/>
    <m/>
    <n v="2024"/>
    <s v="N/A"/>
    <s v="I (import)"/>
    <m/>
  </r>
  <r>
    <s v="Watermelons"/>
    <x v="1"/>
    <s v="No"/>
    <s v="N/A"/>
    <s v="SEEDLESS"/>
    <x v="368"/>
    <s v="MEXICO CROSSINGS THROUGH OTAY MESA CALIFORNIA"/>
    <n v="29557"/>
    <s v="Truck"/>
    <m/>
    <m/>
    <n v="2024"/>
    <s v="N/A"/>
    <s v="I (import)"/>
    <m/>
  </r>
  <r>
    <s v="Watermelons"/>
    <x v="1"/>
    <s v="No"/>
    <s v="N/A"/>
    <s v="N/A"/>
    <x v="368"/>
    <s v="MEXICO CROSSINGS THROUGH PHARR TEXAS"/>
    <n v="476256"/>
    <s v="Truck"/>
    <m/>
    <m/>
    <n v="2024"/>
    <s v="N/A"/>
    <s v="I (import)"/>
    <m/>
  </r>
  <r>
    <s v="Watermelons"/>
    <x v="1"/>
    <s v="No"/>
    <s v="N/A"/>
    <s v="N/A"/>
    <x v="368"/>
    <s v="MEXICO CROSSINGS THROUGH PROGRESO TEXAS"/>
    <n v="2510671"/>
    <s v="Truck"/>
    <m/>
    <m/>
    <n v="2024"/>
    <s v="N/A"/>
    <s v="I (import)"/>
    <m/>
  </r>
  <r>
    <s v="Watermelons"/>
    <x v="1"/>
    <s v="No"/>
    <s v="N/A"/>
    <s v="SEEDLESS"/>
    <x v="368"/>
    <s v="MEXICO CROSSINGS THROUGH PROGRESO TEXAS"/>
    <n v="489269"/>
    <s v="Truck"/>
    <m/>
    <m/>
    <n v="2024"/>
    <s v="N/A"/>
    <s v="I (import)"/>
    <m/>
  </r>
  <r>
    <s v="Watermelons"/>
    <x v="1"/>
    <s v="No"/>
    <s v="N/A"/>
    <s v="N/A"/>
    <x v="369"/>
    <s v="MEXICO CROSSINGS THROUGH OTAY MESA CALIFORNIA"/>
    <n v="29920"/>
    <s v="Truck"/>
    <m/>
    <m/>
    <n v="2024"/>
    <s v="N/A"/>
    <s v="I (import)"/>
    <m/>
  </r>
  <r>
    <s v="Watermelons"/>
    <x v="1"/>
    <s v="No"/>
    <s v="N/A"/>
    <s v="N/A"/>
    <x v="370"/>
    <s v="MEXICO CROSSINGS THROUGH NOGALES ARIZONA"/>
    <n v="632276"/>
    <s v="Truck"/>
    <m/>
    <m/>
    <n v="2024"/>
    <s v="N/A"/>
    <s v="I (import)"/>
    <m/>
  </r>
  <r>
    <s v="Watermelons"/>
    <x v="1"/>
    <s v="No"/>
    <s v="N/A"/>
    <s v="RED FLESH SEEDLESS MINIATURE"/>
    <x v="370"/>
    <s v="MEXICO CROSSINGS THROUGH NOGALES ARIZONA"/>
    <n v="92360"/>
    <s v="Truck"/>
    <m/>
    <m/>
    <n v="2024"/>
    <s v="N/A"/>
    <s v="I (import)"/>
    <m/>
  </r>
  <r>
    <s v="Watermelons"/>
    <x v="1"/>
    <s v="No"/>
    <s v="N/A"/>
    <s v="SEEDLESS"/>
    <x v="370"/>
    <s v="MEXICO CROSSINGS THROUGH NOGALES ARIZONA"/>
    <n v="594609"/>
    <s v="Truck"/>
    <m/>
    <m/>
    <n v="2024"/>
    <s v="N/A"/>
    <s v="I (import)"/>
    <m/>
  </r>
  <r>
    <s v="Watermelons"/>
    <x v="1"/>
    <s v="No"/>
    <s v="N/A"/>
    <s v="SEEDLESS"/>
    <x v="370"/>
    <s v="MEXICO CROSSINGS THROUGH OTAY MESA CALIFORNIA"/>
    <n v="29568"/>
    <s v="Truck"/>
    <m/>
    <m/>
    <n v="2024"/>
    <s v="N/A"/>
    <s v="I (import)"/>
    <m/>
  </r>
  <r>
    <s v="Watermelons"/>
    <x v="1"/>
    <s v="No"/>
    <s v="N/A"/>
    <s v="N/A"/>
    <x v="370"/>
    <s v="MEXICO CROSSINGS THROUGH PHARR TEXAS"/>
    <n v="114510"/>
    <s v="Truck"/>
    <m/>
    <m/>
    <n v="2024"/>
    <s v="N/A"/>
    <s v="I (import)"/>
    <m/>
  </r>
  <r>
    <s v="Watermelons"/>
    <x v="1"/>
    <s v="No"/>
    <s v="N/A"/>
    <s v="SEEDLESS"/>
    <x v="370"/>
    <s v="MEXICO CROSSINGS THROUGH PHARR TEXAS"/>
    <n v="272910"/>
    <s v="Truck"/>
    <m/>
    <m/>
    <n v="2024"/>
    <s v="N/A"/>
    <s v="I (import)"/>
    <m/>
  </r>
  <r>
    <s v="Watermelons"/>
    <x v="1"/>
    <s v="No"/>
    <s v="N/A"/>
    <s v="N/A"/>
    <x v="370"/>
    <s v="MEXICO CROSSINGS THROUGH PROGRESO TEXAS"/>
    <n v="587323"/>
    <s v="Truck"/>
    <m/>
    <m/>
    <n v="2024"/>
    <s v="N/A"/>
    <s v="I (import)"/>
    <m/>
  </r>
  <r>
    <s v="Watermelons"/>
    <x v="1"/>
    <s v="No"/>
    <s v="N/A"/>
    <s v="SEEDLESS"/>
    <x v="370"/>
    <s v="MEXICO CROSSINGS THROUGH PROGRESO TEXAS"/>
    <n v="309595"/>
    <s v="Truck"/>
    <m/>
    <m/>
    <n v="2024"/>
    <s v="N/A"/>
    <s v="I (import)"/>
    <m/>
  </r>
  <r>
    <s v="Watermelons"/>
    <x v="3"/>
    <s v="No"/>
    <s v="N/A"/>
    <s v="SEEDLESS"/>
    <x v="370"/>
    <s v="IMPORTS THROUGH FREEPORT TEXAS"/>
    <n v="601020"/>
    <s v="Boat"/>
    <m/>
    <m/>
    <n v="2024"/>
    <s v="N/A"/>
    <s v="I (import)"/>
    <m/>
  </r>
  <r>
    <s v="Watermelons"/>
    <x v="3"/>
    <s v="No"/>
    <s v="N/A"/>
    <s v="RED FLESH SEEDLESS MINIATURE"/>
    <x v="370"/>
    <s v="IMPORTS THROUGH LOS ANGELES-LONG BEACH CALIFORNIA"/>
    <n v="286000"/>
    <s v="Boat"/>
    <m/>
    <m/>
    <n v="2024"/>
    <s v="N/A"/>
    <s v="I (import)"/>
    <m/>
  </r>
  <r>
    <s v="Watermelons"/>
    <x v="3"/>
    <s v="No"/>
    <s v="N/A"/>
    <s v="SEEDLESS"/>
    <x v="370"/>
    <s v="IMPORTS THROUGH LOS ANGELES-LONG BEACH CALIFORNIA"/>
    <n v="170280"/>
    <s v="Boat"/>
    <m/>
    <m/>
    <n v="2024"/>
    <s v="N/A"/>
    <s v="I (import)"/>
    <m/>
  </r>
  <r>
    <s v="Watermelons"/>
    <x v="3"/>
    <s v="No"/>
    <s v="N/A"/>
    <s v="N/A"/>
    <x v="370"/>
    <s v="IMPORTS THROUGH PORT CANAVERAL FLORIDA"/>
    <n v="43540"/>
    <s v="Boat"/>
    <m/>
    <m/>
    <n v="2024"/>
    <s v="N/A"/>
    <s v="I (import)"/>
    <m/>
  </r>
  <r>
    <s v="Watermelons"/>
    <x v="6"/>
    <s v="No"/>
    <s v="N/A"/>
    <s v="N/A"/>
    <x v="370"/>
    <s v="IMPORTS THROUGH PORT CANAVERAL FLORIDA"/>
    <n v="20724"/>
    <s v="Boat"/>
    <m/>
    <m/>
    <n v="2024"/>
    <s v="N/A"/>
    <s v="I (import)"/>
    <m/>
  </r>
  <r>
    <s v="Watermelons"/>
    <x v="0"/>
    <s v="No"/>
    <s v="N/A"/>
    <s v="N/A"/>
    <x v="370"/>
    <s v="IMPORTS THROUGH SAN JUAN PUERTO RICO"/>
    <n v="10956"/>
    <s v="Boat"/>
    <m/>
    <m/>
    <n v="2024"/>
    <s v="N/A"/>
    <s v="I (import)"/>
    <m/>
  </r>
  <r>
    <s v="Watermelons"/>
    <x v="3"/>
    <s v="No"/>
    <s v="N/A"/>
    <s v="N/A"/>
    <x v="370"/>
    <s v="IMPORTS THROUGH SOUTH FLORIDA/TAMPA"/>
    <n v="1251604"/>
    <s v="Boat"/>
    <m/>
    <m/>
    <n v="2024"/>
    <s v="N/A"/>
    <s v="I (import)"/>
    <m/>
  </r>
  <r>
    <s v="Watermelons"/>
    <x v="3"/>
    <s v="No"/>
    <s v="N/A"/>
    <s v="N/A"/>
    <x v="370"/>
    <s v="IMPORTS THROUGH WILMINGTON DELAWARE"/>
    <n v="37613"/>
    <s v="Boat"/>
    <m/>
    <m/>
    <n v="2024"/>
    <s v="N/A"/>
    <s v="I (import)"/>
    <m/>
  </r>
  <r>
    <s v="Watermelons"/>
    <x v="1"/>
    <s v="No"/>
    <s v="N/A"/>
    <s v="N/A"/>
    <x v="371"/>
    <s v="MEXICO CROSSINGS THROUGH NOGALES ARIZONA"/>
    <n v="528700"/>
    <s v="Truck"/>
    <m/>
    <m/>
    <n v="2024"/>
    <s v="N/A"/>
    <s v="I (import)"/>
    <m/>
  </r>
  <r>
    <s v="Watermelons"/>
    <x v="1"/>
    <s v="Yes"/>
    <s v="N/A"/>
    <s v="RED FLESH SEEDLESS MINIATURE"/>
    <x v="371"/>
    <s v="MEXICO CROSSINGS THROUGH NOGALES ARIZONA"/>
    <n v="11220"/>
    <s v="Truck"/>
    <m/>
    <m/>
    <n v="2024"/>
    <s v="N/A"/>
    <s v="I (import)"/>
    <m/>
  </r>
  <r>
    <s v="Watermelons"/>
    <x v="1"/>
    <s v="No"/>
    <s v="N/A"/>
    <s v="RED FLESH SEEDLESS MINIATURE"/>
    <x v="371"/>
    <s v="MEXICO CROSSINGS THROUGH NOGALES ARIZONA"/>
    <n v="133980"/>
    <s v="Truck"/>
    <m/>
    <m/>
    <n v="2024"/>
    <s v="N/A"/>
    <s v="I (import)"/>
    <m/>
  </r>
  <r>
    <s v="Watermelons"/>
    <x v="1"/>
    <s v="Yes"/>
    <s v="N/A"/>
    <s v="SEEDLESS"/>
    <x v="371"/>
    <s v="MEXICO CROSSINGS THROUGH NOGALES ARIZONA"/>
    <n v="34936"/>
    <s v="Truck"/>
    <m/>
    <m/>
    <n v="2024"/>
    <s v="N/A"/>
    <s v="I (import)"/>
    <m/>
  </r>
  <r>
    <s v="Watermelons"/>
    <x v="1"/>
    <s v="No"/>
    <s v="N/A"/>
    <s v="SEEDLESS"/>
    <x v="371"/>
    <s v="MEXICO CROSSINGS THROUGH NOGALES ARIZONA"/>
    <n v="742964"/>
    <s v="Truck"/>
    <m/>
    <m/>
    <n v="2024"/>
    <s v="N/A"/>
    <s v="I (import)"/>
    <m/>
  </r>
  <r>
    <s v="Watermelons"/>
    <x v="1"/>
    <s v="No"/>
    <s v="N/A"/>
    <s v="N/A"/>
    <x v="371"/>
    <s v="MEXICO CROSSINGS THROUGH OTAY MESA CALIFORNIA"/>
    <n v="38298"/>
    <s v="Truck"/>
    <m/>
    <m/>
    <n v="2024"/>
    <s v="N/A"/>
    <s v="I (import)"/>
    <m/>
  </r>
  <r>
    <s v="Watermelons"/>
    <x v="1"/>
    <s v="No"/>
    <s v="N/A"/>
    <s v="SEEDLESS"/>
    <x v="371"/>
    <s v="MEXICO CROSSINGS THROUGH OTAY MESA CALIFORNIA"/>
    <n v="113766"/>
    <s v="Truck"/>
    <m/>
    <m/>
    <n v="2024"/>
    <s v="N/A"/>
    <s v="I (import)"/>
    <m/>
  </r>
  <r>
    <s v="Watermelons"/>
    <x v="1"/>
    <s v="No"/>
    <s v="N/A"/>
    <s v="N/A"/>
    <x v="371"/>
    <s v="MEXICO CROSSINGS THROUGH PROGRESO TEXAS"/>
    <n v="1518988"/>
    <s v="Truck"/>
    <m/>
    <m/>
    <n v="2024"/>
    <s v="N/A"/>
    <s v="I (import)"/>
    <m/>
  </r>
  <r>
    <s v="Watermelons"/>
    <x v="1"/>
    <s v="No"/>
    <s v="N/A"/>
    <s v="SEEDLESS"/>
    <x v="371"/>
    <s v="MEXICO CROSSINGS THROUGH PROGRESO TEXAS"/>
    <n v="80300"/>
    <s v="Truck"/>
    <m/>
    <m/>
    <n v="2024"/>
    <s v="N/A"/>
    <s v="I (import)"/>
    <m/>
  </r>
  <r>
    <s v="Watermelons"/>
    <x v="3"/>
    <s v="No"/>
    <s v="N/A"/>
    <s v="SEEDLESS"/>
    <x v="371"/>
    <s v="IMPORTS THROUGH HOUSTON TEXAS"/>
    <n v="42174"/>
    <s v="Boat"/>
    <m/>
    <m/>
    <n v="2024"/>
    <s v="N/A"/>
    <s v="I (import)"/>
    <m/>
  </r>
  <r>
    <s v="Watermelons"/>
    <x v="3"/>
    <s v="No"/>
    <s v="N/A"/>
    <s v="RED FLESH SEEDLESS MINIATURE"/>
    <x v="371"/>
    <s v="IMPORTS THROUGH LOS ANGELES-LONG BEACH CALIFORNIA"/>
    <n v="35750"/>
    <s v="Boat"/>
    <m/>
    <m/>
    <n v="2024"/>
    <s v="N/A"/>
    <s v="I (import)"/>
    <m/>
  </r>
  <r>
    <s v="Watermelons"/>
    <x v="7"/>
    <s v="No"/>
    <s v="N/A"/>
    <s v="SEEDLESS"/>
    <x v="371"/>
    <s v="IMPORTS THROUGH LOS ANGELES-LONG BEACH CALIFORNIA"/>
    <n v="17292"/>
    <s v="Boat"/>
    <m/>
    <m/>
    <n v="2024"/>
    <s v="N/A"/>
    <s v="I (import)"/>
    <m/>
  </r>
  <r>
    <s v="Watermelons"/>
    <x v="1"/>
    <s v="No"/>
    <s v="N/A"/>
    <s v="SEEDLESS"/>
    <x v="371"/>
    <s v="IMPORTS THROUGH PANAMA CITY FLORIDA"/>
    <n v="79200"/>
    <s v="Boat"/>
    <m/>
    <m/>
    <n v="2024"/>
    <s v="N/A"/>
    <s v="I (import)"/>
    <m/>
  </r>
  <r>
    <s v="Watermelons"/>
    <x v="3"/>
    <s v="No"/>
    <s v="N/A"/>
    <s v="N/A"/>
    <x v="371"/>
    <s v="IMPORTS THROUGH PHILADELPHIA-CAMDEN PENNSYLVANIA-NEW JERSEY"/>
    <n v="343618"/>
    <s v="Boat"/>
    <m/>
    <m/>
    <n v="2024"/>
    <s v="N/A"/>
    <s v="I (import)"/>
    <m/>
  </r>
  <r>
    <s v="Watermelons"/>
    <x v="3"/>
    <s v="No"/>
    <s v="N/A"/>
    <s v="N/A"/>
    <x v="371"/>
    <s v="IMPORTS THROUGH PORT CANAVERAL FLORIDA"/>
    <n v="268235"/>
    <s v="Boat"/>
    <m/>
    <m/>
    <n v="2024"/>
    <s v="N/A"/>
    <s v="I (import)"/>
    <m/>
  </r>
  <r>
    <s v="Watermelons"/>
    <x v="3"/>
    <s v="No"/>
    <s v="N/A"/>
    <s v="RED FLESH SEEDLESS MINIATURE"/>
    <x v="371"/>
    <s v="IMPORTS THROUGH PORT CANAVERAL FLORIDA"/>
    <n v="911680"/>
    <s v="Boat"/>
    <m/>
    <m/>
    <n v="2024"/>
    <s v="N/A"/>
    <s v="I (import)"/>
    <m/>
  </r>
  <r>
    <s v="Watermelons"/>
    <x v="3"/>
    <s v="No"/>
    <s v="N/A"/>
    <s v="SEEDLESS"/>
    <x v="371"/>
    <s v="IMPORTS THROUGH PORT CANAVERAL FLORIDA"/>
    <n v="3723166"/>
    <s v="Boat"/>
    <m/>
    <m/>
    <n v="2024"/>
    <s v="N/A"/>
    <s v="I (import)"/>
    <m/>
  </r>
  <r>
    <s v="Watermelons"/>
    <x v="4"/>
    <s v="No"/>
    <s v="N/A"/>
    <s v="N/A"/>
    <x v="371"/>
    <s v="IMPORTS THROUGH PORT CANAVERAL FLORIDA"/>
    <n v="32560"/>
    <s v="Boat"/>
    <m/>
    <m/>
    <n v="2024"/>
    <s v="N/A"/>
    <s v="I (import)"/>
    <m/>
  </r>
  <r>
    <s v="Watermelons"/>
    <x v="4"/>
    <s v="No"/>
    <s v="N/A"/>
    <s v="RED FLESH SEEDLESS MINIATURE"/>
    <x v="371"/>
    <s v="IMPORTS THROUGH PORT CANAVERAL FLORIDA"/>
    <n v="716320"/>
    <s v="Boat"/>
    <m/>
    <m/>
    <n v="2024"/>
    <s v="N/A"/>
    <s v="I (import)"/>
    <m/>
  </r>
  <r>
    <s v="Watermelons"/>
    <x v="4"/>
    <s v="No"/>
    <s v="N/A"/>
    <s v="SEEDLESS"/>
    <x v="371"/>
    <s v="IMPORTS THROUGH PORT CANAVERAL FLORIDA"/>
    <n v="2116400"/>
    <s v="Boat"/>
    <m/>
    <m/>
    <n v="2024"/>
    <s v="N/A"/>
    <s v="I (import)"/>
    <m/>
  </r>
  <r>
    <s v="Watermelons"/>
    <x v="3"/>
    <s v="No"/>
    <s v="N/A"/>
    <s v="N/A"/>
    <x v="371"/>
    <s v="IMPORTS THROUGH SOUTH FLORIDA/TAMPA"/>
    <n v="110986"/>
    <s v="Boat"/>
    <m/>
    <m/>
    <n v="2024"/>
    <s v="N/A"/>
    <s v="I (import)"/>
    <m/>
  </r>
  <r>
    <s v="Watermelons"/>
    <x v="3"/>
    <s v="No"/>
    <s v="N/A"/>
    <s v="SEEDLESS"/>
    <x v="371"/>
    <s v="IMPORTS THROUGH SOUTH FLORIDA/TAMPA"/>
    <n v="128700"/>
    <s v="Boat"/>
    <m/>
    <m/>
    <n v="2024"/>
    <s v="N/A"/>
    <s v="I (import)"/>
    <m/>
  </r>
  <r>
    <s v="Watermelons"/>
    <x v="1"/>
    <s v="No"/>
    <s v="N/A"/>
    <s v="SEEDLESS"/>
    <x v="371"/>
    <s v="IMPORTS THROUGH SOUTH FLORIDA/TAMPA"/>
    <n v="80520"/>
    <s v="Boat"/>
    <m/>
    <m/>
    <n v="2024"/>
    <s v="N/A"/>
    <s v="I (import)"/>
    <m/>
  </r>
  <r>
    <s v="Watermelons"/>
    <x v="3"/>
    <s v="No"/>
    <s v="N/A"/>
    <s v="SEEDLESS"/>
    <x v="371"/>
    <s v="IMPORTS THROUGH WILMINGTON DELAWARE"/>
    <n v="220000"/>
    <s v="Boat"/>
    <m/>
    <m/>
    <n v="2024"/>
    <s v="N/A"/>
    <s v="I (import)"/>
    <m/>
  </r>
  <r>
    <s v="Watermelons"/>
    <x v="7"/>
    <s v="No"/>
    <s v="N/A"/>
    <s v="SEEDLESS"/>
    <x v="371"/>
    <s v="IMPORTS THROUGH TAMPA AIRPORT FLORIDA"/>
    <n v="88836"/>
    <s v="Boat"/>
    <m/>
    <m/>
    <n v="2024"/>
    <s v="N/A"/>
    <s v="I (import)"/>
    <m/>
  </r>
  <r>
    <s v="Watermelons"/>
    <x v="1"/>
    <s v="No"/>
    <s v="N/A"/>
    <s v="N/A"/>
    <x v="372"/>
    <s v="MEXICO CROSSINGS THROUGH NOGALES ARIZONA"/>
    <n v="1209608"/>
    <s v="Truck"/>
    <m/>
    <m/>
    <n v="2024"/>
    <s v="N/A"/>
    <s v="I (import)"/>
    <m/>
  </r>
  <r>
    <s v="Watermelons"/>
    <x v="1"/>
    <s v="No"/>
    <s v="N/A"/>
    <s v="RED FLESH SEEDLESS MINIATURE"/>
    <x v="372"/>
    <s v="MEXICO CROSSINGS THROUGH NOGALES ARIZONA"/>
    <n v="122802"/>
    <s v="Truck"/>
    <m/>
    <m/>
    <n v="2024"/>
    <s v="N/A"/>
    <s v="I (import)"/>
    <m/>
  </r>
  <r>
    <s v="Watermelons"/>
    <x v="1"/>
    <s v="Yes"/>
    <s v="N/A"/>
    <s v="SEEDLESS"/>
    <x v="372"/>
    <s v="MEXICO CROSSINGS THROUGH NOGALES ARIZONA"/>
    <n v="137016"/>
    <s v="Truck"/>
    <m/>
    <m/>
    <n v="2024"/>
    <s v="N/A"/>
    <s v="I (import)"/>
    <m/>
  </r>
  <r>
    <s v="Watermelons"/>
    <x v="1"/>
    <s v="No"/>
    <s v="N/A"/>
    <s v="SEEDLESS"/>
    <x v="372"/>
    <s v="MEXICO CROSSINGS THROUGH NOGALES ARIZONA"/>
    <n v="729707"/>
    <s v="Truck"/>
    <m/>
    <m/>
    <n v="2024"/>
    <s v="N/A"/>
    <s v="I (import)"/>
    <m/>
  </r>
  <r>
    <s v="Watermelons"/>
    <x v="1"/>
    <s v="No"/>
    <s v="N/A"/>
    <s v="N/A"/>
    <x v="372"/>
    <s v="MEXICO CROSSINGS THROUGH OTAY MESA CALIFORNIA"/>
    <n v="21261"/>
    <s v="Truck"/>
    <m/>
    <m/>
    <n v="2024"/>
    <s v="N/A"/>
    <s v="I (import)"/>
    <m/>
  </r>
  <r>
    <s v="Watermelons"/>
    <x v="1"/>
    <s v="No"/>
    <s v="N/A"/>
    <s v="SEEDLESS"/>
    <x v="372"/>
    <s v="MEXICO CROSSINGS THROUGH OTAY MESA CALIFORNIA"/>
    <n v="63355"/>
    <s v="Truck"/>
    <m/>
    <m/>
    <n v="2024"/>
    <s v="N/A"/>
    <s v="I (import)"/>
    <m/>
  </r>
  <r>
    <s v="Watermelons"/>
    <x v="1"/>
    <s v="No"/>
    <s v="N/A"/>
    <s v="N/A"/>
    <x v="372"/>
    <s v="MEXICO CROSSINGS THROUGH PHARR TEXAS"/>
    <n v="164463"/>
    <s v="Truck"/>
    <m/>
    <m/>
    <n v="2024"/>
    <s v="N/A"/>
    <s v="I (import)"/>
    <m/>
  </r>
  <r>
    <s v="Watermelons"/>
    <x v="1"/>
    <s v="No"/>
    <s v="N/A"/>
    <s v="N/A"/>
    <x v="372"/>
    <s v="MEXICO CROSSINGS THROUGH PROGRESO TEXAS"/>
    <n v="1087761"/>
    <s v="Truck"/>
    <m/>
    <m/>
    <n v="2024"/>
    <s v="N/A"/>
    <s v="I (import)"/>
    <m/>
  </r>
  <r>
    <s v="Watermelons"/>
    <x v="1"/>
    <s v="No"/>
    <s v="N/A"/>
    <s v="SEEDLESS"/>
    <x v="372"/>
    <s v="MEXICO CROSSINGS THROUGH PROGRESO TEXAS"/>
    <n v="430089"/>
    <s v="Truck"/>
    <m/>
    <m/>
    <n v="2024"/>
    <s v="N/A"/>
    <s v="I (import)"/>
    <m/>
  </r>
  <r>
    <s v="Watermelons"/>
    <x v="3"/>
    <s v="No"/>
    <s v="N/A"/>
    <s v="SEEDLESS"/>
    <x v="372"/>
    <s v="IMPORTS THROUGH LOS ANGELES-LONG BEACH CALIFORNIA"/>
    <n v="40880"/>
    <s v="Boat"/>
    <m/>
    <m/>
    <n v="2024"/>
    <s v="N/A"/>
    <s v="I (import)"/>
    <m/>
  </r>
  <r>
    <s v="Watermelons"/>
    <x v="7"/>
    <s v="No"/>
    <s v="N/A"/>
    <s v="SEEDLESS"/>
    <x v="372"/>
    <s v="IMPORTS THROUGH LOS ANGELES-LONG BEACH CALIFORNIA"/>
    <n v="100518"/>
    <s v="Boat"/>
    <m/>
    <m/>
    <n v="2024"/>
    <s v="N/A"/>
    <s v="I (import)"/>
    <m/>
  </r>
  <r>
    <s v="Watermelons"/>
    <x v="1"/>
    <s v="No"/>
    <s v="N/A"/>
    <s v="SEEDLESS"/>
    <x v="372"/>
    <s v="IMPORTS THROUGH PANAMA CITY FLORIDA"/>
    <n v="295680"/>
    <s v="Boat"/>
    <m/>
    <m/>
    <n v="2024"/>
    <s v="N/A"/>
    <s v="I (import)"/>
    <m/>
  </r>
  <r>
    <s v="Watermelons"/>
    <x v="3"/>
    <s v="No"/>
    <s v="N/A"/>
    <s v="N/A"/>
    <x v="372"/>
    <s v="IMPORTS THROUGH PHILADELPHIA-CAMDEN PENNSYLVANIA-NEW JERSEY"/>
    <n v="704961"/>
    <s v="Boat"/>
    <m/>
    <m/>
    <n v="2024"/>
    <s v="N/A"/>
    <s v="I (import)"/>
    <m/>
  </r>
  <r>
    <s v="Watermelons"/>
    <x v="7"/>
    <s v="No"/>
    <s v="N/A"/>
    <s v="N/A"/>
    <x v="372"/>
    <s v="IMPORTS THROUGH PHILADELPHIA-CAMDEN PENNSYLVANIA-NEW JERSEY"/>
    <n v="436322"/>
    <s v="Boat"/>
    <m/>
    <m/>
    <n v="2024"/>
    <s v="N/A"/>
    <s v="I (import)"/>
    <m/>
  </r>
  <r>
    <s v="Watermelons"/>
    <x v="3"/>
    <s v="No"/>
    <s v="N/A"/>
    <s v="N/A"/>
    <x v="372"/>
    <s v="IMPORTS THROUGH PORT CANAVERAL FLORIDA"/>
    <n v="2356483"/>
    <s v="Boat"/>
    <m/>
    <m/>
    <n v="2024"/>
    <s v="N/A"/>
    <s v="I (import)"/>
    <m/>
  </r>
  <r>
    <s v="Watermelons"/>
    <x v="3"/>
    <s v="No"/>
    <s v="N/A"/>
    <s v="SEEDLESS"/>
    <x v="372"/>
    <s v="IMPORTS THROUGH PORT CANAVERAL FLORIDA"/>
    <n v="1528639"/>
    <s v="Boat"/>
    <m/>
    <m/>
    <n v="2024"/>
    <s v="N/A"/>
    <s v="I (import)"/>
    <m/>
  </r>
  <r>
    <s v="Watermelons"/>
    <x v="0"/>
    <s v="No"/>
    <s v="N/A"/>
    <s v="N/A"/>
    <x v="372"/>
    <s v="IMPORTS THROUGH SAN JUAN PUERTO RICO"/>
    <n v="11684"/>
    <s v="Boat"/>
    <m/>
    <m/>
    <n v="2024"/>
    <s v="N/A"/>
    <s v="I (import)"/>
    <m/>
  </r>
  <r>
    <s v="Watermelons"/>
    <x v="3"/>
    <s v="No"/>
    <s v="N/A"/>
    <s v="SEEDLESS"/>
    <x v="372"/>
    <s v="IMPORTS THROUGH SOUTH FLORIDA/TAMPA"/>
    <n v="2311848"/>
    <s v="Boat"/>
    <m/>
    <m/>
    <n v="2024"/>
    <s v="N/A"/>
    <s v="I (import)"/>
    <m/>
  </r>
  <r>
    <s v="Watermelons"/>
    <x v="1"/>
    <s v="No"/>
    <s v="N/A"/>
    <s v="N/A"/>
    <x v="373"/>
    <s v="MEXICO CROSSINGS THROUGH NOGALES ARIZONA"/>
    <n v="497985"/>
    <s v="Truck"/>
    <m/>
    <m/>
    <n v="2024"/>
    <s v="N/A"/>
    <s v="I (import)"/>
    <m/>
  </r>
  <r>
    <s v="Watermelons"/>
    <x v="1"/>
    <s v="No"/>
    <s v="N/A"/>
    <s v="RED FLESH SEEDLESS MINIATURE"/>
    <x v="373"/>
    <s v="MEXICO CROSSINGS THROUGH NOGALES ARIZONA"/>
    <n v="288055"/>
    <s v="Truck"/>
    <m/>
    <m/>
    <n v="2024"/>
    <s v="N/A"/>
    <s v="I (import)"/>
    <m/>
  </r>
  <r>
    <s v="Watermelons"/>
    <x v="1"/>
    <s v="Yes"/>
    <s v="N/A"/>
    <s v="SEEDLESS"/>
    <x v="373"/>
    <s v="MEXICO CROSSINGS THROUGH NOGALES ARIZONA"/>
    <n v="135740"/>
    <s v="Truck"/>
    <m/>
    <m/>
    <n v="2024"/>
    <s v="N/A"/>
    <s v="I (import)"/>
    <m/>
  </r>
  <r>
    <s v="Watermelons"/>
    <x v="1"/>
    <s v="No"/>
    <s v="N/A"/>
    <s v="SEEDLESS"/>
    <x v="373"/>
    <s v="MEXICO CROSSINGS THROUGH NOGALES ARIZONA"/>
    <n v="561259"/>
    <s v="Truck"/>
    <m/>
    <m/>
    <n v="2024"/>
    <s v="N/A"/>
    <s v="I (import)"/>
    <m/>
  </r>
  <r>
    <s v="Watermelons"/>
    <x v="1"/>
    <s v="No"/>
    <s v="N/A"/>
    <s v="N/A"/>
    <x v="373"/>
    <s v="MEXICO CROSSINGS THROUGH OTAY MESA CALIFORNIA"/>
    <n v="19193"/>
    <s v="Truck"/>
    <m/>
    <m/>
    <n v="2024"/>
    <s v="N/A"/>
    <s v="I (import)"/>
    <m/>
  </r>
  <r>
    <s v="Watermelons"/>
    <x v="1"/>
    <s v="No"/>
    <s v="N/A"/>
    <s v="N/A"/>
    <x v="373"/>
    <s v="MEXICO CROSSINGS THROUGH PHARR TEXAS"/>
    <n v="491711"/>
    <s v="Truck"/>
    <m/>
    <m/>
    <n v="2024"/>
    <s v="N/A"/>
    <s v="I (import)"/>
    <m/>
  </r>
  <r>
    <s v="Watermelons"/>
    <x v="1"/>
    <s v="No"/>
    <s v="N/A"/>
    <s v="N/A"/>
    <x v="373"/>
    <s v="MEXICO CROSSINGS THROUGH PROGRESO TEXAS"/>
    <n v="4194373"/>
    <s v="Truck"/>
    <m/>
    <m/>
    <n v="2024"/>
    <s v="N/A"/>
    <s v="I (import)"/>
    <m/>
  </r>
  <r>
    <s v="Watermelons"/>
    <x v="1"/>
    <s v="No"/>
    <s v="N/A"/>
    <s v="SEEDLESS"/>
    <x v="373"/>
    <s v="MEXICO CROSSINGS THROUGH PROGRESO TEXAS"/>
    <n v="745690"/>
    <s v="Truck"/>
    <m/>
    <m/>
    <n v="2024"/>
    <s v="N/A"/>
    <s v="I (import)"/>
    <m/>
  </r>
  <r>
    <s v="Watermelons"/>
    <x v="4"/>
    <s v="No"/>
    <s v="N/A"/>
    <s v="RED FLESH SEEDLESS MINIATURE"/>
    <x v="373"/>
    <s v="IMPORTS THROUGH FREEPORT TEXAS"/>
    <n v="143000"/>
    <s v="Boat"/>
    <m/>
    <m/>
    <n v="2024"/>
    <s v="N/A"/>
    <s v="I (import)"/>
    <m/>
  </r>
  <r>
    <s v="Watermelons"/>
    <x v="3"/>
    <s v="No"/>
    <s v="N/A"/>
    <s v="RED FLESH SEEDLESS MINIATURE"/>
    <x v="373"/>
    <s v="IMPORTS THROUGH LOS ANGELES-LONG BEACH CALIFORNIA"/>
    <n v="43540"/>
    <s v="Boat"/>
    <m/>
    <m/>
    <n v="2024"/>
    <s v="N/A"/>
    <s v="I (import)"/>
    <m/>
  </r>
  <r>
    <s v="Watermelons"/>
    <x v="3"/>
    <s v="No"/>
    <s v="N/A"/>
    <s v="SEEDLESS"/>
    <x v="373"/>
    <s v="IMPORTS THROUGH LOS ANGELES-LONG BEACH CALIFORNIA"/>
    <n v="118800"/>
    <s v="Boat"/>
    <m/>
    <m/>
    <n v="2024"/>
    <s v="N/A"/>
    <s v="I (import)"/>
    <m/>
  </r>
  <r>
    <s v="Watermelons"/>
    <x v="1"/>
    <s v="No"/>
    <s v="N/A"/>
    <s v="SEEDLESS"/>
    <x v="373"/>
    <s v="IMPORTS THROUGH PANAMA CITY FLORIDA"/>
    <n v="375716"/>
    <s v="Boat"/>
    <m/>
    <m/>
    <n v="2024"/>
    <s v="N/A"/>
    <s v="I (import)"/>
    <m/>
  </r>
  <r>
    <s v="Watermelons"/>
    <x v="5"/>
    <s v="No"/>
    <s v="N/A"/>
    <s v="SEEDLESS"/>
    <x v="373"/>
    <s v="IMPORTS THROUGH PHILADELPHIA-CAMDEN PENNSYLVANIA-NEW JERSEY"/>
    <n v="171362"/>
    <s v="Boat"/>
    <m/>
    <m/>
    <n v="2024"/>
    <s v="N/A"/>
    <s v="I (import)"/>
    <m/>
  </r>
  <r>
    <s v="Watermelons"/>
    <x v="3"/>
    <s v="No"/>
    <s v="N/A"/>
    <s v="SEEDLESS"/>
    <x v="373"/>
    <s v="IMPORTS THROUGH PHILADELPHIA-CAMDEN PENNSYLVANIA-NEW JERSEY"/>
    <n v="226710"/>
    <s v="Boat"/>
    <m/>
    <m/>
    <n v="2024"/>
    <s v="N/A"/>
    <s v="I (import)"/>
    <m/>
  </r>
  <r>
    <s v="Watermelons"/>
    <x v="3"/>
    <s v="No"/>
    <s v="N/A"/>
    <s v="N/A"/>
    <x v="373"/>
    <s v="IMPORTS THROUGH PORT CANAVERAL FLORIDA"/>
    <n v="79431"/>
    <s v="Boat"/>
    <m/>
    <m/>
    <n v="2024"/>
    <s v="N/A"/>
    <s v="I (import)"/>
    <m/>
  </r>
  <r>
    <s v="Watermelons"/>
    <x v="3"/>
    <s v="No"/>
    <s v="N/A"/>
    <s v="SEEDLESS"/>
    <x v="373"/>
    <s v="IMPORTS THROUGH PORT CANAVERAL FLORIDA"/>
    <n v="1469950"/>
    <s v="Boat"/>
    <m/>
    <m/>
    <n v="2024"/>
    <s v="N/A"/>
    <s v="I (import)"/>
    <m/>
  </r>
  <r>
    <s v="Watermelons"/>
    <x v="0"/>
    <s v="No"/>
    <s v="N/A"/>
    <s v="N/A"/>
    <x v="373"/>
    <s v="IMPORTS THROUGH SAN JUAN PUERTO RICO"/>
    <n v="24691"/>
    <s v="Boat"/>
    <m/>
    <m/>
    <n v="2024"/>
    <s v="N/A"/>
    <s v="I (import)"/>
    <m/>
  </r>
  <r>
    <s v="Watermelons"/>
    <x v="3"/>
    <s v="No"/>
    <s v="N/A"/>
    <s v="N/A"/>
    <x v="373"/>
    <s v="IMPORTS THROUGH SOUTH FLORIDA/TAMPA"/>
    <n v="1205910"/>
    <s v="Boat"/>
    <m/>
    <m/>
    <n v="2024"/>
    <s v="N/A"/>
    <s v="I (import)"/>
    <m/>
  </r>
  <r>
    <s v="Watermelons"/>
    <x v="3"/>
    <s v="No"/>
    <s v="N/A"/>
    <s v="SEEDLESS"/>
    <x v="373"/>
    <s v="IMPORTS THROUGH SOUTH FLORIDA/TAMPA"/>
    <n v="628146"/>
    <s v="Boat"/>
    <m/>
    <m/>
    <n v="2024"/>
    <s v="N/A"/>
    <s v="I (import)"/>
    <m/>
  </r>
  <r>
    <s v="Watermelons"/>
    <x v="3"/>
    <s v="No"/>
    <s v="N/A"/>
    <s v="N/A"/>
    <x v="373"/>
    <s v="IMPORTS THROUGH WILMINGTON DELAWARE"/>
    <n v="37558"/>
    <s v="Boat"/>
    <m/>
    <m/>
    <n v="2024"/>
    <s v="N/A"/>
    <s v="I (import)"/>
    <m/>
  </r>
  <r>
    <s v="Watermelons"/>
    <x v="1"/>
    <s v="No"/>
    <s v="N/A"/>
    <s v="N/A"/>
    <x v="374"/>
    <s v="MEXICO CROSSINGS THROUGH NOGALES ARIZONA"/>
    <n v="636865"/>
    <s v="Truck"/>
    <m/>
    <m/>
    <n v="2024"/>
    <s v="N/A"/>
    <s v="I (import)"/>
    <m/>
  </r>
  <r>
    <s v="Watermelons"/>
    <x v="1"/>
    <s v="Yes"/>
    <s v="N/A"/>
    <s v="RED FLESH SEEDLESS MINIATURE"/>
    <x v="374"/>
    <s v="MEXICO CROSSINGS THROUGH NOGALES ARIZONA"/>
    <n v="15484"/>
    <s v="Truck"/>
    <m/>
    <m/>
    <n v="2024"/>
    <s v="N/A"/>
    <s v="I (import)"/>
    <m/>
  </r>
  <r>
    <s v="Watermelons"/>
    <x v="1"/>
    <s v="No"/>
    <s v="N/A"/>
    <s v="RED FLESH SEEDLESS MINIATURE"/>
    <x v="374"/>
    <s v="MEXICO CROSSINGS THROUGH NOGALES ARIZONA"/>
    <n v="341348"/>
    <s v="Truck"/>
    <m/>
    <m/>
    <n v="2024"/>
    <s v="N/A"/>
    <s v="I (import)"/>
    <m/>
  </r>
  <r>
    <s v="Watermelons"/>
    <x v="1"/>
    <s v="Yes"/>
    <s v="N/A"/>
    <s v="SEEDLESS"/>
    <x v="374"/>
    <s v="MEXICO CROSSINGS THROUGH NOGALES ARIZONA"/>
    <n v="14289"/>
    <s v="Truck"/>
    <m/>
    <m/>
    <n v="2024"/>
    <s v="N/A"/>
    <s v="I (import)"/>
    <m/>
  </r>
  <r>
    <s v="Watermelons"/>
    <x v="1"/>
    <s v="No"/>
    <s v="N/A"/>
    <s v="SEEDLESS"/>
    <x v="374"/>
    <s v="MEXICO CROSSINGS THROUGH NOGALES ARIZONA"/>
    <n v="1805883"/>
    <s v="Truck"/>
    <m/>
    <m/>
    <n v="2024"/>
    <s v="N/A"/>
    <s v="I (import)"/>
    <m/>
  </r>
  <r>
    <s v="Watermelons"/>
    <x v="1"/>
    <s v="No"/>
    <s v="N/A"/>
    <s v="N/A"/>
    <x v="374"/>
    <s v="MEXICO CROSSINGS THROUGH OTAY MESA CALIFORNIA"/>
    <n v="70451"/>
    <s v="Truck"/>
    <m/>
    <m/>
    <n v="2024"/>
    <s v="N/A"/>
    <s v="I (import)"/>
    <m/>
  </r>
  <r>
    <s v="Watermelons"/>
    <x v="1"/>
    <s v="No"/>
    <s v="N/A"/>
    <s v="SEEDLESS"/>
    <x v="374"/>
    <s v="MEXICO CROSSINGS THROUGH OTAY MESA CALIFORNIA"/>
    <n v="28019"/>
    <s v="Truck"/>
    <m/>
    <m/>
    <n v="2024"/>
    <s v="N/A"/>
    <s v="I (import)"/>
    <m/>
  </r>
  <r>
    <s v="Watermelons"/>
    <x v="1"/>
    <s v="No"/>
    <s v="N/A"/>
    <s v="N/A"/>
    <x v="374"/>
    <s v="MEXICO CROSSINGS THROUGH PROGRESO TEXAS"/>
    <n v="505399"/>
    <s v="Truck"/>
    <m/>
    <m/>
    <n v="2024"/>
    <s v="N/A"/>
    <s v="I (import)"/>
    <m/>
  </r>
  <r>
    <s v="Watermelons"/>
    <x v="1"/>
    <s v="No"/>
    <s v="N/A"/>
    <s v="SEEDLESS"/>
    <x v="374"/>
    <s v="MEXICO CROSSINGS THROUGH PROGRESO TEXAS"/>
    <n v="161095"/>
    <s v="Truck"/>
    <m/>
    <m/>
    <n v="2024"/>
    <s v="N/A"/>
    <s v="I (import)"/>
    <m/>
  </r>
  <r>
    <s v="Watermelons"/>
    <x v="7"/>
    <s v="No"/>
    <s v="N/A"/>
    <s v="SEEDLESS"/>
    <x v="374"/>
    <s v="IMPORTS THROUGH FREEPORT TEXAS"/>
    <n v="335867"/>
    <s v="Boat"/>
    <m/>
    <m/>
    <n v="2024"/>
    <s v="N/A"/>
    <s v="I (import)"/>
    <m/>
  </r>
  <r>
    <s v="Watermelons"/>
    <x v="3"/>
    <s v="No"/>
    <s v="N/A"/>
    <s v="SEEDLESS"/>
    <x v="374"/>
    <s v="IMPORTS THROUGH LOS ANGELES-LONG BEACH CALIFORNIA"/>
    <n v="232452"/>
    <s v="Boat"/>
    <m/>
    <m/>
    <n v="2024"/>
    <s v="N/A"/>
    <s v="I (import)"/>
    <m/>
  </r>
  <r>
    <s v="Watermelons"/>
    <x v="1"/>
    <s v="No"/>
    <s v="N/A"/>
    <s v="SEEDLESS"/>
    <x v="374"/>
    <s v="IMPORTS THROUGH PANAMA CITY FLORIDA"/>
    <n v="79200"/>
    <s v="Boat"/>
    <m/>
    <m/>
    <n v="2024"/>
    <s v="N/A"/>
    <s v="I (import)"/>
    <m/>
  </r>
  <r>
    <s v="Watermelons"/>
    <x v="5"/>
    <s v="No"/>
    <s v="N/A"/>
    <s v="SEEDLESS"/>
    <x v="374"/>
    <s v="IMPORTS THROUGH PHILADELPHIA-CAMDEN PENNSYLVANIA-NEW JERSEY"/>
    <n v="187862"/>
    <s v="Boat"/>
    <m/>
    <m/>
    <n v="2024"/>
    <s v="N/A"/>
    <s v="I (import)"/>
    <m/>
  </r>
  <r>
    <s v="Watermelons"/>
    <x v="3"/>
    <s v="No"/>
    <s v="N/A"/>
    <s v="SEEDLESS"/>
    <x v="374"/>
    <s v="IMPORTS THROUGH SOUTH FLORIDA/TAMPA"/>
    <n v="885526"/>
    <s v="Boat"/>
    <m/>
    <m/>
    <n v="2024"/>
    <s v="N/A"/>
    <s v="I (import)"/>
    <m/>
  </r>
  <r>
    <s v="Watermelons"/>
    <x v="3"/>
    <s v="No"/>
    <s v="N/A"/>
    <s v="SEEDLESS"/>
    <x v="375"/>
    <s v="IMPORTS THROUGH FREEPORT TEXAS"/>
    <n v="478949"/>
    <s v="Boat"/>
    <m/>
    <m/>
    <n v="2024"/>
    <s v="N/A"/>
    <s v="I (import)"/>
    <m/>
  </r>
  <r>
    <s v="Watermelons"/>
    <x v="3"/>
    <s v="No"/>
    <s v="N/A"/>
    <s v="SEEDLESS"/>
    <x v="375"/>
    <s v="IMPORTS THROUGH HOUSTON TEXAS"/>
    <n v="253044"/>
    <s v="Boat"/>
    <m/>
    <m/>
    <n v="2024"/>
    <s v="N/A"/>
    <s v="I (import)"/>
    <m/>
  </r>
  <r>
    <s v="Watermelons"/>
    <x v="3"/>
    <s v="No"/>
    <s v="N/A"/>
    <s v="N/A"/>
    <x v="375"/>
    <s v="IMPORTS THROUGH PHILADELPHIA-CAMDEN PENNSYLVANIA-NEW JERSEY"/>
    <n v="37066"/>
    <s v="Boat"/>
    <m/>
    <m/>
    <n v="2024"/>
    <s v="N/A"/>
    <s v="I (import)"/>
    <m/>
  </r>
  <r>
    <s v="Watermelons"/>
    <x v="3"/>
    <s v="No"/>
    <s v="N/A"/>
    <s v="N/A"/>
    <x v="375"/>
    <s v="IMPORTS THROUGH PORT CANAVERAL FLORIDA"/>
    <n v="36828"/>
    <s v="Boat"/>
    <m/>
    <m/>
    <n v="2024"/>
    <s v="N/A"/>
    <s v="I (import)"/>
    <m/>
  </r>
  <r>
    <s v="Watermelons"/>
    <x v="0"/>
    <s v="No"/>
    <s v="N/A"/>
    <s v="N/A"/>
    <x v="375"/>
    <s v="IMPORTS THROUGH SAN JUAN PUERTO RICO"/>
    <n v="41529"/>
    <s v="Boat"/>
    <m/>
    <m/>
    <n v="2024"/>
    <s v="N/A"/>
    <s v="I (import)"/>
    <m/>
  </r>
  <r>
    <s v="Watermelons"/>
    <x v="3"/>
    <s v="No"/>
    <s v="N/A"/>
    <s v="SEEDLESS"/>
    <x v="375"/>
    <s v="IMPORTS THROUGH SOUTH FLORIDA/TAMPA"/>
    <n v="42174"/>
    <s v="Boat"/>
    <m/>
    <m/>
    <n v="2024"/>
    <s v="N/A"/>
    <s v="I (import)"/>
    <m/>
  </r>
  <r>
    <s v="Watermelons"/>
    <x v="3"/>
    <s v="No"/>
    <s v="N/A"/>
    <s v="N/A"/>
    <x v="375"/>
    <s v="IMPORTS THROUGH WILMINGTON DELAWARE"/>
    <n v="112840"/>
    <s v="Boat"/>
    <m/>
    <m/>
    <n v="2024"/>
    <s v="N/A"/>
    <s v="I (import)"/>
    <m/>
  </r>
  <r>
    <s v="Watermelons"/>
    <x v="1"/>
    <s v="No"/>
    <s v="N/A"/>
    <s v="N/A"/>
    <x v="375"/>
    <s v="MEXICO CROSSINGS THROUGH NOGALES ARIZONA"/>
    <n v="584511"/>
    <s v="Truck"/>
    <m/>
    <m/>
    <n v="2024"/>
    <s v="N/A"/>
    <s v="I (import)"/>
    <m/>
  </r>
  <r>
    <s v="Watermelons"/>
    <x v="1"/>
    <s v="Yes"/>
    <s v="N/A"/>
    <s v="RED FLESH SEEDLESS MINIATURE"/>
    <x v="375"/>
    <s v="MEXICO CROSSINGS THROUGH NOGALES ARIZONA"/>
    <n v="14960"/>
    <s v="Truck"/>
    <m/>
    <m/>
    <n v="2024"/>
    <s v="N/A"/>
    <s v="I (import)"/>
    <m/>
  </r>
  <r>
    <s v="Watermelons"/>
    <x v="1"/>
    <s v="No"/>
    <s v="N/A"/>
    <s v="RED FLESH SEEDLESS MINIATURE"/>
    <x v="375"/>
    <s v="MEXICO CROSSINGS THROUGH NOGALES ARIZONA"/>
    <n v="508356"/>
    <s v="Truck"/>
    <m/>
    <m/>
    <n v="2024"/>
    <s v="N/A"/>
    <s v="I (import)"/>
    <m/>
  </r>
  <r>
    <s v="Watermelons"/>
    <x v="1"/>
    <s v="Yes"/>
    <s v="N/A"/>
    <s v="SEEDLESS"/>
    <x v="375"/>
    <s v="MEXICO CROSSINGS THROUGH NOGALES ARIZONA"/>
    <n v="34927"/>
    <s v="Truck"/>
    <m/>
    <m/>
    <n v="2024"/>
    <s v="N/A"/>
    <s v="I (import)"/>
    <m/>
  </r>
  <r>
    <s v="Watermelons"/>
    <x v="1"/>
    <s v="No"/>
    <s v="N/A"/>
    <s v="SEEDLESS"/>
    <x v="375"/>
    <s v="MEXICO CROSSINGS THROUGH NOGALES ARIZONA"/>
    <n v="520166"/>
    <s v="Truck"/>
    <m/>
    <m/>
    <n v="2024"/>
    <s v="N/A"/>
    <s v="I (import)"/>
    <m/>
  </r>
  <r>
    <s v="Watermelons"/>
    <x v="1"/>
    <s v="No"/>
    <s v="N/A"/>
    <s v="N/A"/>
    <x v="375"/>
    <s v="MEXICO CROSSINGS THROUGH OTAY MESA CALIFORNIA"/>
    <n v="51762"/>
    <s v="Truck"/>
    <m/>
    <m/>
    <n v="2024"/>
    <s v="N/A"/>
    <s v="I (import)"/>
    <m/>
  </r>
  <r>
    <s v="Watermelons"/>
    <x v="1"/>
    <s v="No"/>
    <s v="N/A"/>
    <s v="SEEDLESS"/>
    <x v="375"/>
    <s v="MEXICO CROSSINGS THROUGH OTAY MESA CALIFORNIA"/>
    <n v="23654"/>
    <s v="Truck"/>
    <m/>
    <m/>
    <n v="2024"/>
    <s v="N/A"/>
    <s v="I (import)"/>
    <m/>
  </r>
  <r>
    <s v="Watermelons"/>
    <x v="1"/>
    <s v="No"/>
    <s v="N/A"/>
    <s v="N/A"/>
    <x v="375"/>
    <s v="MEXICO CROSSINGS THROUGH PHARR TEXAS"/>
    <n v="170661"/>
    <s v="Truck"/>
    <m/>
    <m/>
    <n v="2024"/>
    <s v="N/A"/>
    <s v="I (import)"/>
    <m/>
  </r>
  <r>
    <s v="Watermelons"/>
    <x v="1"/>
    <s v="No"/>
    <s v="N/A"/>
    <s v="N/A"/>
    <x v="375"/>
    <s v="MEXICO CROSSINGS THROUGH PROGRESO TEXAS"/>
    <n v="476104"/>
    <s v="Truck"/>
    <m/>
    <m/>
    <n v="2024"/>
    <s v="N/A"/>
    <s v="I (import)"/>
    <m/>
  </r>
  <r>
    <s v="Watermelons"/>
    <x v="3"/>
    <s v="No"/>
    <s v="N/A"/>
    <s v="RED FLESH SEEDLESS MINIATURE"/>
    <x v="376"/>
    <s v="IMPORTS THROUGH LOS ANGELES-LONG BEACH CALIFORNIA"/>
    <n v="35750"/>
    <s v="Boat"/>
    <m/>
    <m/>
    <n v="2024"/>
    <s v="N/A"/>
    <s v="I (import)"/>
    <m/>
  </r>
  <r>
    <s v="Watermelons"/>
    <x v="3"/>
    <s v="No"/>
    <s v="N/A"/>
    <s v="SEEDLESS"/>
    <x v="376"/>
    <s v="IMPORTS THROUGH LOS ANGELES-LONG BEACH CALIFORNIA"/>
    <n v="368874"/>
    <s v="Boat"/>
    <m/>
    <m/>
    <n v="2024"/>
    <s v="N/A"/>
    <s v="I (import)"/>
    <m/>
  </r>
  <r>
    <s v="Watermelons"/>
    <x v="7"/>
    <s v="No"/>
    <s v="N/A"/>
    <s v="SEEDLESS"/>
    <x v="376"/>
    <s v="IMPORTS THROUGH LOS ANGELES-LONG BEACH CALIFORNIA"/>
    <n v="129215"/>
    <s v="Boat"/>
    <m/>
    <m/>
    <n v="2024"/>
    <s v="N/A"/>
    <s v="I (import)"/>
    <m/>
  </r>
  <r>
    <s v="Watermelons"/>
    <x v="1"/>
    <s v="No"/>
    <s v="N/A"/>
    <s v="SEEDLESS"/>
    <x v="376"/>
    <s v="IMPORTS THROUGH PANAMA CITY FLORIDA"/>
    <n v="377520"/>
    <s v="Boat"/>
    <m/>
    <m/>
    <n v="2024"/>
    <s v="N/A"/>
    <s v="I (import)"/>
    <m/>
  </r>
  <r>
    <s v="Watermelons"/>
    <x v="3"/>
    <s v="No"/>
    <s v="N/A"/>
    <s v="N/A"/>
    <x v="376"/>
    <s v="IMPORTS THROUGH PHILADELPHIA-CAMDEN PENNSYLVANIA-NEW JERSEY"/>
    <n v="495814"/>
    <s v="Boat"/>
    <m/>
    <m/>
    <n v="2024"/>
    <s v="N/A"/>
    <s v="I (import)"/>
    <m/>
  </r>
  <r>
    <s v="Watermelons"/>
    <x v="3"/>
    <s v="No"/>
    <s v="N/A"/>
    <s v="N/A"/>
    <x v="376"/>
    <s v="IMPORTS THROUGH PORT CANAVERAL FLORIDA"/>
    <n v="130621"/>
    <s v="Boat"/>
    <m/>
    <m/>
    <n v="2024"/>
    <s v="N/A"/>
    <s v="I (import)"/>
    <m/>
  </r>
  <r>
    <s v="Watermelons"/>
    <x v="3"/>
    <s v="No"/>
    <s v="N/A"/>
    <s v="RED FLESH SEEDLESS MINIATURE"/>
    <x v="376"/>
    <s v="IMPORTS THROUGH PORT CANAVERAL FLORIDA"/>
    <n v="357500"/>
    <s v="Boat"/>
    <m/>
    <m/>
    <n v="2024"/>
    <s v="N/A"/>
    <s v="I (import)"/>
    <m/>
  </r>
  <r>
    <s v="Watermelons"/>
    <x v="3"/>
    <s v="No"/>
    <s v="N/A"/>
    <s v="SEEDLESS"/>
    <x v="376"/>
    <s v="IMPORTS THROUGH PORT CANAVERAL FLORIDA"/>
    <n v="1608750"/>
    <s v="Boat"/>
    <m/>
    <m/>
    <n v="2024"/>
    <s v="N/A"/>
    <s v="I (import)"/>
    <m/>
  </r>
  <r>
    <s v="Watermelons"/>
    <x v="4"/>
    <s v="No"/>
    <s v="N/A"/>
    <s v="RED FLESH SEEDLESS MINIATURE"/>
    <x v="376"/>
    <s v="IMPORTS THROUGH PORT CANAVERAL FLORIDA"/>
    <n v="214500"/>
    <s v="Boat"/>
    <m/>
    <m/>
    <n v="2024"/>
    <s v="N/A"/>
    <s v="I (import)"/>
    <m/>
  </r>
  <r>
    <s v="Watermelons"/>
    <x v="4"/>
    <s v="No"/>
    <s v="N/A"/>
    <s v="SEEDLESS"/>
    <x v="376"/>
    <s v="IMPORTS THROUGH PORT CANAVERAL FLORIDA"/>
    <n v="715000"/>
    <s v="Boat"/>
    <m/>
    <m/>
    <n v="2024"/>
    <s v="N/A"/>
    <s v="I (import)"/>
    <m/>
  </r>
  <r>
    <s v="Watermelons"/>
    <x v="3"/>
    <s v="No"/>
    <s v="N/A"/>
    <s v="N/A"/>
    <x v="376"/>
    <s v="IMPORTS THROUGH SOUTH FLORIDA/TAMPA"/>
    <n v="176000"/>
    <s v="Boat"/>
    <m/>
    <m/>
    <n v="2024"/>
    <s v="N/A"/>
    <s v="I (import)"/>
    <m/>
  </r>
  <r>
    <s v="Watermelons"/>
    <x v="3"/>
    <s v="No"/>
    <s v="N/A"/>
    <s v="SEEDLESS"/>
    <x v="376"/>
    <s v="IMPORTS THROUGH SOUTH FLORIDA/TAMPA"/>
    <n v="1696207"/>
    <s v="Boat"/>
    <m/>
    <m/>
    <n v="2024"/>
    <s v="N/A"/>
    <s v="I (import)"/>
    <m/>
  </r>
  <r>
    <s v="Watermelons"/>
    <x v="7"/>
    <s v="No"/>
    <s v="N/A"/>
    <s v="SEEDLESS"/>
    <x v="376"/>
    <s v="IMPORTS THROUGH SOUTH FLORIDA/TAMPA"/>
    <n v="135373"/>
    <s v="Boat"/>
    <m/>
    <m/>
    <n v="2024"/>
    <s v="N/A"/>
    <s v="I (import)"/>
    <m/>
  </r>
  <r>
    <s v="Watermelons"/>
    <x v="3"/>
    <s v="No"/>
    <s v="N/A"/>
    <s v="SEEDLESS"/>
    <x v="376"/>
    <s v="IMPORTS THROUGH WILMINGTON DELAWARE"/>
    <n v="463914"/>
    <s v="Boat"/>
    <m/>
    <m/>
    <n v="2024"/>
    <s v="N/A"/>
    <s v="I (import)"/>
    <m/>
  </r>
  <r>
    <s v="Watermelons"/>
    <x v="3"/>
    <s v="No"/>
    <s v="N/A"/>
    <s v="SEEDLESS"/>
    <x v="376"/>
    <s v="IMPORTS THROUGH WILMINGTON NORTH CAROLINA"/>
    <n v="37400"/>
    <s v="Boat"/>
    <m/>
    <m/>
    <n v="2024"/>
    <s v="N/A"/>
    <s v="I (import)"/>
    <m/>
  </r>
  <r>
    <s v="Watermelons"/>
    <x v="1"/>
    <s v="No"/>
    <s v="N/A"/>
    <s v="N/A"/>
    <x v="376"/>
    <s v="MEXICO CROSSINGS THROUGH NOGALES ARIZONA"/>
    <n v="715671"/>
    <s v="Truck"/>
    <m/>
    <m/>
    <n v="2024"/>
    <s v="N/A"/>
    <s v="I (import)"/>
    <m/>
  </r>
  <r>
    <s v="Watermelons"/>
    <x v="1"/>
    <s v="No"/>
    <s v="N/A"/>
    <s v="RED FLESH SEEDLESS MINIATURE"/>
    <x v="376"/>
    <s v="MEXICO CROSSINGS THROUGH NOGALES ARIZONA"/>
    <n v="95284"/>
    <s v="Truck"/>
    <m/>
    <m/>
    <n v="2024"/>
    <s v="N/A"/>
    <s v="I (import)"/>
    <m/>
  </r>
  <r>
    <s v="Watermelons"/>
    <x v="1"/>
    <s v="No"/>
    <s v="N/A"/>
    <s v="SEEDLESS"/>
    <x v="376"/>
    <s v="MEXICO CROSSINGS THROUGH NOGALES ARIZONA"/>
    <n v="879120"/>
    <s v="Truck"/>
    <m/>
    <m/>
    <n v="2024"/>
    <s v="N/A"/>
    <s v="I (import)"/>
    <m/>
  </r>
  <r>
    <s v="Watermelons"/>
    <x v="1"/>
    <s v="No"/>
    <s v="N/A"/>
    <s v="N/A"/>
    <x v="376"/>
    <s v="MEXICO CROSSINGS THROUGH OTAY MESA CALIFORNIA"/>
    <n v="13572"/>
    <s v="Truck"/>
    <m/>
    <m/>
    <n v="2024"/>
    <s v="N/A"/>
    <s v="I (import)"/>
    <m/>
  </r>
  <r>
    <s v="Watermelons"/>
    <x v="1"/>
    <s v="No"/>
    <s v="N/A"/>
    <s v="SEEDLESS"/>
    <x v="376"/>
    <s v="MEXICO CROSSINGS THROUGH OTAY MESA CALIFORNIA"/>
    <n v="53645"/>
    <s v="Truck"/>
    <m/>
    <m/>
    <n v="2024"/>
    <s v="N/A"/>
    <s v="I (import)"/>
    <m/>
  </r>
  <r>
    <s v="Watermelons"/>
    <x v="1"/>
    <s v="No"/>
    <s v="N/A"/>
    <s v="N/A"/>
    <x v="376"/>
    <s v="MEXICO CROSSINGS THROUGH PHARR TEXAS"/>
    <n v="39468"/>
    <s v="Truck"/>
    <m/>
    <m/>
    <n v="2024"/>
    <s v="N/A"/>
    <s v="I (import)"/>
    <m/>
  </r>
  <r>
    <s v="Watermelons"/>
    <x v="1"/>
    <s v="No"/>
    <s v="N/A"/>
    <s v="N/A"/>
    <x v="376"/>
    <s v="MEXICO CROSSINGS THROUGH PROGRESO TEXAS"/>
    <n v="1985460"/>
    <s v="Truck"/>
    <m/>
    <m/>
    <n v="2024"/>
    <s v="N/A"/>
    <s v="I (import)"/>
    <m/>
  </r>
  <r>
    <s v="Watermelons"/>
    <x v="1"/>
    <s v="No"/>
    <s v="N/A"/>
    <s v="SEEDLESS"/>
    <x v="376"/>
    <s v="MEXICO CROSSINGS THROUGH PROGRESO TEXAS"/>
    <n v="197626"/>
    <s v="Truck"/>
    <m/>
    <m/>
    <n v="2024"/>
    <s v="N/A"/>
    <s v="I (import)"/>
    <m/>
  </r>
  <r>
    <s v="Watermelons"/>
    <x v="3"/>
    <s v="No"/>
    <s v="N/A"/>
    <s v="RED FLESH SEEDLESS MINIATURE"/>
    <x v="377"/>
    <s v="IMPORTS THROUGH LOS ANGELES-LONG BEACH CALIFORNIA"/>
    <n v="357500"/>
    <s v="Boat"/>
    <m/>
    <m/>
    <n v="2024"/>
    <s v="N/A"/>
    <s v="I (import)"/>
    <m/>
  </r>
  <r>
    <s v="Watermelons"/>
    <x v="1"/>
    <s v="No"/>
    <s v="N/A"/>
    <s v="SEEDLESS"/>
    <x v="377"/>
    <s v="IMPORTS THROUGH PANAMA CITY FLORIDA"/>
    <n v="84480"/>
    <s v="Boat"/>
    <m/>
    <m/>
    <n v="2024"/>
    <s v="N/A"/>
    <s v="I (import)"/>
    <m/>
  </r>
  <r>
    <s v="Watermelons"/>
    <x v="3"/>
    <s v="No"/>
    <s v="N/A"/>
    <s v="N/A"/>
    <x v="377"/>
    <s v="IMPORTS THROUGH PHILADELPHIA-CAMDEN PENNSYLVANIA-NEW JERSEY"/>
    <n v="241877"/>
    <s v="Boat"/>
    <m/>
    <m/>
    <n v="2024"/>
    <s v="N/A"/>
    <s v="I (import)"/>
    <m/>
  </r>
  <r>
    <s v="Watermelons"/>
    <x v="7"/>
    <s v="No"/>
    <s v="N/A"/>
    <s v="N/A"/>
    <x v="377"/>
    <s v="IMPORTS THROUGH PHILADELPHIA-CAMDEN PENNSYLVANIA-NEW JERSEY"/>
    <n v="678172"/>
    <s v="Boat"/>
    <m/>
    <m/>
    <n v="2024"/>
    <s v="N/A"/>
    <s v="I (import)"/>
    <m/>
  </r>
  <r>
    <s v="Watermelons"/>
    <x v="3"/>
    <s v="No"/>
    <s v="N/A"/>
    <s v="N/A"/>
    <x v="377"/>
    <s v="IMPORTS THROUGH PORT CANAVERAL FLORIDA"/>
    <n v="147312"/>
    <s v="Boat"/>
    <m/>
    <m/>
    <n v="2024"/>
    <s v="N/A"/>
    <s v="I (import)"/>
    <m/>
  </r>
  <r>
    <s v="Watermelons"/>
    <x v="3"/>
    <s v="No"/>
    <s v="N/A"/>
    <s v="RED FLESH SEEDLESS MINIATURE"/>
    <x v="377"/>
    <s v="IMPORTS THROUGH PORT CANAVERAL FLORIDA"/>
    <n v="500500"/>
    <s v="Boat"/>
    <m/>
    <m/>
    <n v="2024"/>
    <s v="N/A"/>
    <s v="I (import)"/>
    <m/>
  </r>
  <r>
    <s v="Watermelons"/>
    <x v="3"/>
    <s v="No"/>
    <s v="N/A"/>
    <s v="SEEDLESS"/>
    <x v="377"/>
    <s v="IMPORTS THROUGH PORT CANAVERAL FLORIDA"/>
    <n v="4281974"/>
    <s v="Boat"/>
    <m/>
    <m/>
    <n v="2024"/>
    <s v="N/A"/>
    <s v="I (import)"/>
    <m/>
  </r>
  <r>
    <s v="Watermelons"/>
    <x v="4"/>
    <s v="No"/>
    <s v="N/A"/>
    <s v="RED FLESH SEEDLESS MINIATURE"/>
    <x v="377"/>
    <s v="IMPORTS THROUGH PORT CANAVERAL FLORIDA"/>
    <n v="679250"/>
    <s v="Boat"/>
    <m/>
    <m/>
    <n v="2024"/>
    <s v="N/A"/>
    <s v="I (import)"/>
    <m/>
  </r>
  <r>
    <s v="Watermelons"/>
    <x v="4"/>
    <s v="No"/>
    <s v="N/A"/>
    <s v="SEEDLESS"/>
    <x v="377"/>
    <s v="IMPORTS THROUGH PORT CANAVERAL FLORIDA"/>
    <n v="1108250"/>
    <s v="Boat"/>
    <m/>
    <m/>
    <n v="2024"/>
    <s v="N/A"/>
    <s v="I (import)"/>
    <m/>
  </r>
  <r>
    <s v="Watermelons"/>
    <x v="0"/>
    <s v="No"/>
    <s v="N/A"/>
    <s v="N/A"/>
    <x v="377"/>
    <s v="IMPORTS THROUGH SAN JUAN PUERTO RICO"/>
    <n v="11528"/>
    <s v="Boat"/>
    <m/>
    <m/>
    <n v="2024"/>
    <s v="N/A"/>
    <s v="I (import)"/>
    <m/>
  </r>
  <r>
    <s v="Watermelons"/>
    <x v="7"/>
    <s v="No"/>
    <s v="N/A"/>
    <s v="SEEDLESS"/>
    <x v="377"/>
    <s v="IMPORTS THROUGH SOUTH FLORIDA/TAMPA"/>
    <n v="45936"/>
    <s v="Boat"/>
    <m/>
    <m/>
    <n v="2024"/>
    <s v="N/A"/>
    <s v="I (import)"/>
    <m/>
  </r>
  <r>
    <s v="Watermelons"/>
    <x v="1"/>
    <s v="No"/>
    <s v="N/A"/>
    <s v="N/A"/>
    <x v="377"/>
    <s v="MEXICO CROSSINGS THROUGH NOGALES ARIZONA"/>
    <n v="770365"/>
    <s v="Truck"/>
    <m/>
    <m/>
    <n v="2024"/>
    <s v="N/A"/>
    <s v="I (import)"/>
    <m/>
  </r>
  <r>
    <s v="Watermelons"/>
    <x v="1"/>
    <s v="Yes"/>
    <s v="N/A"/>
    <s v="RED FLESH SEEDLESS MINIATURE"/>
    <x v="377"/>
    <s v="MEXICO CROSSINGS THROUGH NOGALES ARIZONA"/>
    <n v="33660"/>
    <s v="Truck"/>
    <m/>
    <m/>
    <n v="2024"/>
    <s v="N/A"/>
    <s v="I (import)"/>
    <m/>
  </r>
  <r>
    <s v="Watermelons"/>
    <x v="1"/>
    <s v="No"/>
    <s v="N/A"/>
    <s v="RED FLESH SEEDLESS MINIATURE"/>
    <x v="377"/>
    <s v="MEXICO CROSSINGS THROUGH NOGALES ARIZONA"/>
    <n v="847176"/>
    <s v="Truck"/>
    <m/>
    <m/>
    <n v="2024"/>
    <s v="N/A"/>
    <s v="I (import)"/>
    <m/>
  </r>
  <r>
    <s v="Watermelons"/>
    <x v="1"/>
    <s v="Yes"/>
    <s v="N/A"/>
    <s v="SEEDLESS"/>
    <x v="377"/>
    <s v="MEXICO CROSSINGS THROUGH NOGALES ARIZONA"/>
    <n v="70576"/>
    <s v="Truck"/>
    <m/>
    <m/>
    <n v="2024"/>
    <s v="N/A"/>
    <s v="I (import)"/>
    <m/>
  </r>
  <r>
    <s v="Watermelons"/>
    <x v="1"/>
    <s v="No"/>
    <s v="N/A"/>
    <s v="SEEDLESS"/>
    <x v="377"/>
    <s v="MEXICO CROSSINGS THROUGH NOGALES ARIZONA"/>
    <n v="1410622"/>
    <s v="Truck"/>
    <m/>
    <m/>
    <n v="2024"/>
    <s v="N/A"/>
    <s v="I (import)"/>
    <m/>
  </r>
  <r>
    <s v="Watermelons"/>
    <x v="1"/>
    <s v="No"/>
    <s v="N/A"/>
    <s v="N/A"/>
    <x v="377"/>
    <s v="MEXICO CROSSINGS THROUGH OTAY MESA CALIFORNIA"/>
    <n v="17039"/>
    <s v="Truck"/>
    <m/>
    <m/>
    <n v="2024"/>
    <s v="N/A"/>
    <s v="I (import)"/>
    <m/>
  </r>
  <r>
    <s v="Watermelons"/>
    <x v="1"/>
    <s v="No"/>
    <s v="N/A"/>
    <s v="SEEDLESS"/>
    <x v="377"/>
    <s v="MEXICO CROSSINGS THROUGH OTAY MESA CALIFORNIA"/>
    <n v="21120"/>
    <s v="Truck"/>
    <m/>
    <m/>
    <n v="2024"/>
    <s v="N/A"/>
    <s v="I (import)"/>
    <m/>
  </r>
  <r>
    <s v="Watermelons"/>
    <x v="1"/>
    <s v="No"/>
    <s v="N/A"/>
    <s v="N/A"/>
    <x v="377"/>
    <s v="MEXICO CROSSINGS THROUGH PROGRESO TEXAS"/>
    <n v="722110"/>
    <s v="Truck"/>
    <m/>
    <m/>
    <n v="2024"/>
    <s v="N/A"/>
    <s v="I (import)"/>
    <m/>
  </r>
  <r>
    <s v="Watermelons"/>
    <x v="1"/>
    <s v="No"/>
    <s v="N/A"/>
    <s v="SEEDLESS"/>
    <x v="377"/>
    <s v="MEXICO CROSSINGS THROUGH PROGRESO TEXAS"/>
    <n v="1019150"/>
    <s v="Truck"/>
    <m/>
    <m/>
    <n v="2024"/>
    <s v="N/A"/>
    <s v="I (import)"/>
    <m/>
  </r>
  <r>
    <s v="Watermelons"/>
    <x v="1"/>
    <s v="No"/>
    <s v="N/A"/>
    <s v="N/A"/>
    <x v="378"/>
    <s v="MEXICO CROSSINGS THROUGH NOGALES ARIZONA"/>
    <n v="520164"/>
    <s v="Truck"/>
    <m/>
    <m/>
    <n v="2024"/>
    <s v="N/A"/>
    <s v="I (import)"/>
    <m/>
  </r>
  <r>
    <s v="Watermelons"/>
    <x v="1"/>
    <s v="No"/>
    <s v="N/A"/>
    <s v="RED FLESH SEEDLESS MINIATURE"/>
    <x v="378"/>
    <s v="MEXICO CROSSINGS THROUGH NOGALES ARIZONA"/>
    <n v="303017"/>
    <s v="Truck"/>
    <m/>
    <m/>
    <n v="2024"/>
    <s v="N/A"/>
    <s v="I (import)"/>
    <m/>
  </r>
  <r>
    <s v="Watermelons"/>
    <x v="1"/>
    <s v="Yes"/>
    <s v="N/A"/>
    <s v="SEEDLESS"/>
    <x v="378"/>
    <s v="MEXICO CROSSINGS THROUGH NOGALES ARIZONA"/>
    <n v="92202"/>
    <s v="Truck"/>
    <m/>
    <m/>
    <n v="2024"/>
    <s v="N/A"/>
    <s v="I (import)"/>
    <m/>
  </r>
  <r>
    <s v="Watermelons"/>
    <x v="1"/>
    <s v="No"/>
    <s v="N/A"/>
    <s v="SEEDLESS"/>
    <x v="378"/>
    <s v="MEXICO CROSSINGS THROUGH NOGALES ARIZONA"/>
    <n v="840825"/>
    <s v="Truck"/>
    <m/>
    <m/>
    <n v="2024"/>
    <s v="N/A"/>
    <s v="I (import)"/>
    <m/>
  </r>
  <r>
    <s v="Watermelons"/>
    <x v="1"/>
    <s v="No"/>
    <s v="N/A"/>
    <s v="N/A"/>
    <x v="378"/>
    <s v="MEXICO CROSSINGS THROUGH OTAY MESA CALIFORNIA"/>
    <n v="110147"/>
    <s v="Truck"/>
    <m/>
    <m/>
    <n v="2024"/>
    <s v="N/A"/>
    <s v="I (import)"/>
    <m/>
  </r>
  <r>
    <s v="Watermelons"/>
    <x v="3"/>
    <s v="No"/>
    <s v="N/A"/>
    <s v="RED FLESH SEEDLESS MINIATURE"/>
    <x v="378"/>
    <s v="MEXICO CROSSINGS THROUGH PHARR TEXAS"/>
    <n v="47135"/>
    <s v="Truck"/>
    <m/>
    <m/>
    <n v="2024"/>
    <s v="N/A"/>
    <s v="I (import)"/>
    <m/>
  </r>
  <r>
    <s v="Watermelons"/>
    <x v="1"/>
    <s v="No"/>
    <s v="N/A"/>
    <s v="N/A"/>
    <x v="378"/>
    <s v="MEXICO CROSSINGS THROUGH PHARR TEXAS"/>
    <n v="711132"/>
    <s v="Truck"/>
    <m/>
    <m/>
    <n v="2024"/>
    <s v="N/A"/>
    <s v="I (import)"/>
    <m/>
  </r>
  <r>
    <s v="Watermelons"/>
    <x v="1"/>
    <s v="No"/>
    <s v="N/A"/>
    <s v="SEEDLESS"/>
    <x v="378"/>
    <s v="MEXICO CROSSINGS THROUGH PHARR TEXAS"/>
    <n v="216326"/>
    <s v="Truck"/>
    <m/>
    <m/>
    <n v="2024"/>
    <s v="N/A"/>
    <s v="I (import)"/>
    <m/>
  </r>
  <r>
    <s v="Watermelons"/>
    <x v="1"/>
    <s v="No"/>
    <s v="N/A"/>
    <s v="N/A"/>
    <x v="378"/>
    <s v="MEXICO CROSSINGS THROUGH PROGRESO TEXAS"/>
    <n v="3073367"/>
    <s v="Truck"/>
    <m/>
    <m/>
    <n v="2024"/>
    <s v="N/A"/>
    <s v="I (import)"/>
    <m/>
  </r>
  <r>
    <s v="Watermelons"/>
    <x v="1"/>
    <s v="No"/>
    <s v="N/A"/>
    <s v="SEEDLESS"/>
    <x v="378"/>
    <s v="MEXICO CROSSINGS THROUGH PROGRESO TEXAS"/>
    <n v="153230"/>
    <s v="Truck"/>
    <m/>
    <m/>
    <n v="2024"/>
    <s v="N/A"/>
    <s v="I (import)"/>
    <m/>
  </r>
  <r>
    <s v="Watermelons"/>
    <x v="4"/>
    <s v="No"/>
    <s v="N/A"/>
    <s v="RED FLESH SEEDLESS MINIATURE"/>
    <x v="378"/>
    <s v="IMPORTS THROUGH FREEPORT TEXAS"/>
    <n v="357500"/>
    <s v="Boat"/>
    <m/>
    <m/>
    <n v="2024"/>
    <s v="N/A"/>
    <s v="I (import)"/>
    <m/>
  </r>
  <r>
    <s v="Watermelons"/>
    <x v="3"/>
    <s v="No"/>
    <s v="N/A"/>
    <s v="RED FLESH SEEDLESS MINIATURE"/>
    <x v="378"/>
    <s v="IMPORTS THROUGH LOS ANGELES-LONG BEACH CALIFORNIA"/>
    <n v="43540"/>
    <s v="Boat"/>
    <m/>
    <m/>
    <n v="2024"/>
    <s v="N/A"/>
    <s v="I (import)"/>
    <m/>
  </r>
  <r>
    <s v="Watermelons"/>
    <x v="3"/>
    <s v="No"/>
    <s v="N/A"/>
    <s v="SEEDLESS"/>
    <x v="378"/>
    <s v="IMPORTS THROUGH LOS ANGELES-LONG BEACH CALIFORNIA"/>
    <n v="249480"/>
    <s v="Boat"/>
    <m/>
    <m/>
    <n v="2024"/>
    <s v="N/A"/>
    <s v="I (import)"/>
    <m/>
  </r>
  <r>
    <s v="Watermelons"/>
    <x v="1"/>
    <s v="No"/>
    <s v="N/A"/>
    <s v="SEEDLESS"/>
    <x v="378"/>
    <s v="IMPORTS THROUGH PANAMA CITY FLORIDA"/>
    <n v="124080"/>
    <s v="Boat"/>
    <m/>
    <m/>
    <n v="2024"/>
    <s v="N/A"/>
    <s v="I (import)"/>
    <m/>
  </r>
  <r>
    <s v="Watermelons"/>
    <x v="5"/>
    <s v="No"/>
    <s v="N/A"/>
    <s v="N/A"/>
    <x v="378"/>
    <s v="IMPORTS THROUGH PHILADELPHIA-CAMDEN PENNSYLVANIA-NEW JERSEY"/>
    <n v="98208"/>
    <s v="Boat"/>
    <m/>
    <m/>
    <n v="2024"/>
    <s v="N/A"/>
    <s v="I (import)"/>
    <m/>
  </r>
  <r>
    <s v="Watermelons"/>
    <x v="3"/>
    <s v="No"/>
    <s v="N/A"/>
    <s v="RED FLESH SEEDLESS MINIATURE"/>
    <x v="378"/>
    <s v="IMPORTS THROUGH PHILADELPHIA-CAMDEN PENNSYLVANIA-NEW JERSEY"/>
    <n v="536250"/>
    <s v="Boat"/>
    <m/>
    <m/>
    <n v="2024"/>
    <s v="N/A"/>
    <s v="I (import)"/>
    <m/>
  </r>
  <r>
    <s v="Watermelons"/>
    <x v="3"/>
    <s v="No"/>
    <s v="N/A"/>
    <s v="SEEDLESS"/>
    <x v="378"/>
    <s v="IMPORTS THROUGH PHILADELPHIA-CAMDEN PENNSYLVANIA-NEW JERSEY"/>
    <n v="829382"/>
    <s v="Boat"/>
    <m/>
    <m/>
    <n v="2024"/>
    <s v="N/A"/>
    <s v="I (import)"/>
    <m/>
  </r>
  <r>
    <s v="Watermelons"/>
    <x v="3"/>
    <s v="No"/>
    <s v="N/A"/>
    <s v="N/A"/>
    <x v="378"/>
    <s v="IMPORTS THROUGH PORT CANAVERAL FLORIDA"/>
    <n v="613569"/>
    <s v="Boat"/>
    <m/>
    <m/>
    <n v="2024"/>
    <s v="N/A"/>
    <s v="I (import)"/>
    <m/>
  </r>
  <r>
    <s v="Watermelons"/>
    <x v="3"/>
    <s v="No"/>
    <s v="N/A"/>
    <s v="SEEDLESS"/>
    <x v="378"/>
    <s v="IMPORTS THROUGH PORT CANAVERAL FLORIDA"/>
    <n v="810128"/>
    <s v="Boat"/>
    <m/>
    <m/>
    <n v="2024"/>
    <s v="N/A"/>
    <s v="I (import)"/>
    <m/>
  </r>
  <r>
    <s v="Watermelons"/>
    <x v="0"/>
    <s v="No"/>
    <s v="N/A"/>
    <s v="N/A"/>
    <x v="378"/>
    <s v="IMPORTS THROUGH SAN JUAN PUERTO RICO"/>
    <n v="13724"/>
    <s v="Boat"/>
    <m/>
    <m/>
    <n v="2024"/>
    <s v="N/A"/>
    <s v="I (import)"/>
    <m/>
  </r>
  <r>
    <s v="Watermelons"/>
    <x v="4"/>
    <s v="No"/>
    <s v="N/A"/>
    <s v="N/A"/>
    <x v="378"/>
    <s v="IMPORTS THROUGH SOUTH FLORIDA/TAMPA"/>
    <n v="15646"/>
    <s v="Boat"/>
    <m/>
    <m/>
    <n v="2024"/>
    <s v="N/A"/>
    <s v="I (import)"/>
    <m/>
  </r>
  <r>
    <s v="Watermelons"/>
    <x v="4"/>
    <s v="No"/>
    <s v="N/A"/>
    <s v="SEEDLESS"/>
    <x v="378"/>
    <s v="IMPORTS THROUGH SOUTH FLORIDA/TAMPA"/>
    <n v="113689"/>
    <s v="Boat"/>
    <m/>
    <m/>
    <n v="2024"/>
    <s v="N/A"/>
    <s v="I (import)"/>
    <m/>
  </r>
  <r>
    <s v="Watermelons"/>
    <x v="7"/>
    <s v="No"/>
    <s v="N/A"/>
    <s v="SEEDLESS"/>
    <x v="378"/>
    <s v="IMPORTS THROUGH SOUTH FLORIDA/TAMPA"/>
    <n v="395967"/>
    <s v="Boat"/>
    <m/>
    <m/>
    <n v="2024"/>
    <s v="N/A"/>
    <s v="I (import)"/>
    <m/>
  </r>
  <r>
    <s v="Watermelons"/>
    <x v="3"/>
    <s v="No"/>
    <s v="N/A"/>
    <s v="SEEDLESS"/>
    <x v="378"/>
    <s v="IMPORTS THROUGH WILMINGTON DELAWARE"/>
    <n v="42174"/>
    <s v="Boat"/>
    <m/>
    <m/>
    <n v="2024"/>
    <s v="N/A"/>
    <s v="I (import)"/>
    <m/>
  </r>
  <r>
    <s v="Watermelons"/>
    <x v="3"/>
    <s v="No"/>
    <s v="N/A"/>
    <s v="SEEDLESS"/>
    <x v="378"/>
    <s v="IMPORTS THROUGH WILMINGTON NORTH CAROLINA"/>
    <n v="147550"/>
    <s v="Boat"/>
    <m/>
    <m/>
    <n v="2024"/>
    <s v="N/A"/>
    <s v="I (import)"/>
    <m/>
  </r>
  <r>
    <s v="Watermelons"/>
    <x v="3"/>
    <s v="No"/>
    <s v="N/A"/>
    <s v="SEEDLESS"/>
    <x v="379"/>
    <s v="IMPORTS THROUGH FREEPORT TEXAS"/>
    <n v="345446"/>
    <s v="Boat"/>
    <m/>
    <m/>
    <n v="2024"/>
    <s v="N/A"/>
    <s v="I (import)"/>
    <m/>
  </r>
  <r>
    <s v="Watermelons"/>
    <x v="3"/>
    <s v="No"/>
    <s v="N/A"/>
    <s v="SEEDLESS"/>
    <x v="379"/>
    <s v="IMPORTS THROUGH PHILADELPHIA-CAMDEN PENNSYLVANIA-NEW JERSEY"/>
    <n v="37066"/>
    <s v="Boat"/>
    <m/>
    <m/>
    <n v="2024"/>
    <s v="N/A"/>
    <s v="I (import)"/>
    <m/>
  </r>
  <r>
    <s v="Watermelons"/>
    <x v="3"/>
    <s v="No"/>
    <s v="N/A"/>
    <s v="SEEDLESS"/>
    <x v="379"/>
    <s v="IMPORTS THROUGH PORT CANAVERAL FLORIDA"/>
    <n v="1215324"/>
    <s v="Boat"/>
    <m/>
    <m/>
    <n v="2024"/>
    <s v="N/A"/>
    <s v="I (import)"/>
    <m/>
  </r>
  <r>
    <s v="Watermelons"/>
    <x v="0"/>
    <s v="No"/>
    <s v="N/A"/>
    <s v="N/A"/>
    <x v="379"/>
    <s v="IMPORTS THROUGH SAN JUAN PUERTO RICO"/>
    <n v="63776"/>
    <s v="Boat"/>
    <m/>
    <m/>
    <n v="2024"/>
    <s v="N/A"/>
    <s v="I (import)"/>
    <m/>
  </r>
  <r>
    <s v="Watermelons"/>
    <x v="3"/>
    <s v="No"/>
    <s v="N/A"/>
    <s v="SEEDLESS"/>
    <x v="379"/>
    <s v="IMPORTS THROUGH SOUTH FLORIDA/TAMPA"/>
    <n v="298716"/>
    <s v="Boat"/>
    <m/>
    <m/>
    <n v="2024"/>
    <s v="N/A"/>
    <s v="I (import)"/>
    <m/>
  </r>
  <r>
    <s v="Watermelons"/>
    <x v="4"/>
    <s v="No"/>
    <s v="N/A"/>
    <s v="N/A"/>
    <x v="379"/>
    <s v="IMPORTS THROUGH SOUTH FLORIDA/TAMPA"/>
    <n v="43170"/>
    <s v="Boat"/>
    <m/>
    <m/>
    <n v="2024"/>
    <s v="N/A"/>
    <s v="I (import)"/>
    <m/>
  </r>
  <r>
    <s v="Watermelons"/>
    <x v="0"/>
    <s v="No"/>
    <s v="N/A"/>
    <s v="N/A"/>
    <x v="379"/>
    <s v="IMPORTS THROUGH MIAMI AIRPORT FLORIDA"/>
    <n v="99"/>
    <s v="Air"/>
    <m/>
    <m/>
    <n v="2024"/>
    <s v="N/A"/>
    <s v="I (import)"/>
    <m/>
  </r>
  <r>
    <s v="Watermelons"/>
    <x v="1"/>
    <s v="No"/>
    <s v="N/A"/>
    <s v="N/A"/>
    <x v="379"/>
    <s v="MEXICO CROSSINGS THROUGH NOGALES ARIZONA"/>
    <n v="789765"/>
    <s v="Truck"/>
    <m/>
    <m/>
    <n v="2024"/>
    <s v="N/A"/>
    <s v="I (import)"/>
    <m/>
  </r>
  <r>
    <s v="Watermelons"/>
    <x v="1"/>
    <s v="Yes"/>
    <s v="N/A"/>
    <s v="RED FLESH SEEDLESS MINIATURE"/>
    <x v="379"/>
    <s v="MEXICO CROSSINGS THROUGH NOGALES ARIZONA"/>
    <n v="22440"/>
    <s v="Truck"/>
    <m/>
    <m/>
    <n v="2024"/>
    <s v="N/A"/>
    <s v="I (import)"/>
    <m/>
  </r>
  <r>
    <s v="Watermelons"/>
    <x v="1"/>
    <s v="No"/>
    <s v="N/A"/>
    <s v="RED FLESH SEEDLESS MINIATURE"/>
    <x v="379"/>
    <s v="MEXICO CROSSINGS THROUGH NOGALES ARIZONA"/>
    <n v="560251"/>
    <s v="Truck"/>
    <m/>
    <m/>
    <n v="2024"/>
    <s v="N/A"/>
    <s v="I (import)"/>
    <m/>
  </r>
  <r>
    <s v="Watermelons"/>
    <x v="1"/>
    <s v="Yes"/>
    <s v="N/A"/>
    <s v="SEEDLESS"/>
    <x v="379"/>
    <s v="MEXICO CROSSINGS THROUGH NOGALES ARIZONA"/>
    <n v="34936"/>
    <s v="Truck"/>
    <m/>
    <m/>
    <n v="2024"/>
    <s v="N/A"/>
    <s v="I (import)"/>
    <m/>
  </r>
  <r>
    <s v="Watermelons"/>
    <x v="1"/>
    <s v="No"/>
    <s v="N/A"/>
    <s v="SEEDLESS"/>
    <x v="379"/>
    <s v="MEXICO CROSSINGS THROUGH NOGALES ARIZONA"/>
    <n v="1260871"/>
    <s v="Truck"/>
    <m/>
    <m/>
    <n v="2024"/>
    <s v="N/A"/>
    <s v="I (import)"/>
    <m/>
  </r>
  <r>
    <s v="Watermelons"/>
    <x v="1"/>
    <s v="No"/>
    <s v="N/A"/>
    <s v="N/A"/>
    <x v="379"/>
    <s v="MEXICO CROSSINGS THROUGH OTAY MESA CALIFORNIA"/>
    <n v="90530"/>
    <s v="Truck"/>
    <m/>
    <m/>
    <n v="2024"/>
    <s v="N/A"/>
    <s v="I (import)"/>
    <m/>
  </r>
  <r>
    <s v="Watermelons"/>
    <x v="1"/>
    <s v="Yes"/>
    <s v="N/A"/>
    <s v="SEEDLESS"/>
    <x v="379"/>
    <s v="MEXICO CROSSINGS THROUGH OTAY MESA CALIFORNIA"/>
    <n v="17468"/>
    <s v="Truck"/>
    <m/>
    <m/>
    <n v="2024"/>
    <s v="N/A"/>
    <s v="I (import)"/>
    <m/>
  </r>
  <r>
    <s v="Watermelons"/>
    <x v="1"/>
    <s v="No"/>
    <s v="N/A"/>
    <s v="SEEDLESS"/>
    <x v="379"/>
    <s v="MEXICO CROSSINGS THROUGH OTAY MESA CALIFORNIA"/>
    <n v="11827"/>
    <s v="Truck"/>
    <m/>
    <m/>
    <n v="2024"/>
    <s v="N/A"/>
    <s v="I (import)"/>
    <m/>
  </r>
  <r>
    <s v="Watermelons"/>
    <x v="3"/>
    <s v="No"/>
    <s v="N/A"/>
    <s v="RED FLESH SEEDLESS MINIATURE"/>
    <x v="379"/>
    <s v="MEXICO CROSSINGS THROUGH PHARR TEXAS"/>
    <n v="47135"/>
    <s v="Truck"/>
    <m/>
    <m/>
    <n v="2024"/>
    <s v="N/A"/>
    <s v="I (import)"/>
    <m/>
  </r>
  <r>
    <s v="Watermelons"/>
    <x v="1"/>
    <s v="No"/>
    <s v="N/A"/>
    <s v="SEEDLESS"/>
    <x v="379"/>
    <s v="MEXICO CROSSINGS THROUGH PHARR TEXAS"/>
    <n v="745228"/>
    <s v="Truck"/>
    <m/>
    <m/>
    <n v="2024"/>
    <s v="N/A"/>
    <s v="I (import)"/>
    <m/>
  </r>
  <r>
    <s v="Watermelons"/>
    <x v="1"/>
    <s v="No"/>
    <s v="N/A"/>
    <s v="N/A"/>
    <x v="379"/>
    <s v="MEXICO CROSSINGS THROUGH PROGRESO TEXAS"/>
    <n v="777370"/>
    <s v="Truck"/>
    <m/>
    <m/>
    <n v="2024"/>
    <s v="N/A"/>
    <s v="I (import)"/>
    <m/>
  </r>
  <r>
    <s v="Watermelons"/>
    <x v="1"/>
    <s v="No"/>
    <s v="N/A"/>
    <s v="SEEDLESS"/>
    <x v="379"/>
    <s v="MEXICO CROSSINGS THROUGH PROGRESO TEXAS"/>
    <n v="469414"/>
    <s v="Truck"/>
    <m/>
    <m/>
    <n v="2024"/>
    <s v="N/A"/>
    <s v="I (import)"/>
    <m/>
  </r>
  <r>
    <s v="Watermelons"/>
    <x v="1"/>
    <s v="No"/>
    <s v="N/A"/>
    <s v="RED FLESH SEEDLESS MINIATURE"/>
    <x v="380"/>
    <s v="MEXICO CROSSINGS THROUGH NOGALES ARIZONA"/>
    <n v="111197"/>
    <s v="Truck"/>
    <m/>
    <m/>
    <n v="2024"/>
    <s v="N/A"/>
    <s v="I (import)"/>
    <m/>
  </r>
  <r>
    <s v="Watermelons"/>
    <x v="1"/>
    <s v="No"/>
    <s v="N/A"/>
    <s v="RED FLESH SEEDLESS TYPE"/>
    <x v="380"/>
    <s v="MEXICO CROSSINGS THROUGH NOGALES ARIZONA"/>
    <n v="42108"/>
    <s v="Truck"/>
    <m/>
    <m/>
    <n v="2024"/>
    <s v="N/A"/>
    <s v="I (import)"/>
    <m/>
  </r>
  <r>
    <s v="Watermelons"/>
    <x v="3"/>
    <s v="No"/>
    <s v="N/A"/>
    <s v="SEEDLESS"/>
    <x v="381"/>
    <s v="IMPORTS THROUGH HOUSTON TEXAS"/>
    <n v="126522"/>
    <s v="Boat"/>
    <m/>
    <m/>
    <n v="2024"/>
    <s v="N/A"/>
    <s v="I (import)"/>
    <m/>
  </r>
  <r>
    <s v="Watermelons"/>
    <x v="3"/>
    <s v="No"/>
    <s v="N/A"/>
    <s v="SEEDLESS"/>
    <x v="381"/>
    <s v="IMPORTS THROUGH LOS ANGELES-LONG BEACH CALIFORNIA"/>
    <n v="424948"/>
    <s v="Boat"/>
    <m/>
    <m/>
    <n v="2024"/>
    <s v="N/A"/>
    <s v="I (import)"/>
    <m/>
  </r>
  <r>
    <s v="Watermelons"/>
    <x v="3"/>
    <s v="No"/>
    <s v="N/A"/>
    <s v="SEEDLESS"/>
    <x v="381"/>
    <s v="IMPORTS THROUGH PHILADELPHIA-CAMDEN PENNSYLVANIA-NEW JERSEY"/>
    <n v="73656"/>
    <s v="Boat"/>
    <m/>
    <m/>
    <n v="2024"/>
    <s v="N/A"/>
    <s v="I (import)"/>
    <m/>
  </r>
  <r>
    <s v="Watermelons"/>
    <x v="0"/>
    <s v="No"/>
    <s v="N/A"/>
    <s v="N/A"/>
    <x v="381"/>
    <s v="IMPORTS THROUGH SAN JUAN PUERTO RICO"/>
    <n v="13279"/>
    <s v="Boat"/>
    <m/>
    <m/>
    <n v="2024"/>
    <s v="N/A"/>
    <s v="I (import)"/>
    <m/>
  </r>
  <r>
    <s v="Watermelons"/>
    <x v="3"/>
    <s v="No"/>
    <s v="N/A"/>
    <s v="N/A"/>
    <x v="381"/>
    <s v="IMPORTS THROUGH SOUTH FLORIDA/TAMPA"/>
    <n v="84436"/>
    <s v="Boat"/>
    <m/>
    <m/>
    <n v="2024"/>
    <s v="N/A"/>
    <s v="I (import)"/>
    <m/>
  </r>
  <r>
    <s v="Watermelons"/>
    <x v="7"/>
    <s v="No"/>
    <s v="N/A"/>
    <s v="SEEDLESS"/>
    <x v="381"/>
    <s v="IMPORTS THROUGH SOUTH FLORIDA/TAMPA"/>
    <n v="176092"/>
    <s v="Boat"/>
    <m/>
    <m/>
    <n v="2024"/>
    <s v="N/A"/>
    <s v="I (import)"/>
    <m/>
  </r>
  <r>
    <s v="Watermelons"/>
    <x v="1"/>
    <s v="No"/>
    <s v="N/A"/>
    <s v="N/A"/>
    <x v="381"/>
    <s v="MEXICO CROSSINGS THROUGH NOGALES ARIZONA"/>
    <n v="386833"/>
    <s v="Truck"/>
    <m/>
    <m/>
    <n v="2024"/>
    <s v="N/A"/>
    <s v="I (import)"/>
    <m/>
  </r>
  <r>
    <s v="Watermelons"/>
    <x v="1"/>
    <s v="No"/>
    <s v="N/A"/>
    <s v="RED FLESH SEEDLESS MINIATURE"/>
    <x v="381"/>
    <s v="MEXICO CROSSINGS THROUGH NOGALES ARIZONA"/>
    <n v="500892"/>
    <s v="Truck"/>
    <m/>
    <m/>
    <n v="2024"/>
    <s v="N/A"/>
    <s v="I (import)"/>
    <m/>
  </r>
  <r>
    <s v="Watermelons"/>
    <x v="1"/>
    <s v="Yes"/>
    <s v="N/A"/>
    <s v="SEEDLESS"/>
    <x v="381"/>
    <s v="MEXICO CROSSINGS THROUGH NOGALES ARIZONA"/>
    <n v="40174"/>
    <s v="Truck"/>
    <m/>
    <m/>
    <n v="2024"/>
    <s v="N/A"/>
    <s v="I (import)"/>
    <m/>
  </r>
  <r>
    <s v="Watermelons"/>
    <x v="1"/>
    <s v="No"/>
    <s v="N/A"/>
    <s v="SEEDLESS"/>
    <x v="381"/>
    <s v="MEXICO CROSSINGS THROUGH NOGALES ARIZONA"/>
    <n v="896064"/>
    <s v="Truck"/>
    <m/>
    <m/>
    <n v="2024"/>
    <s v="N/A"/>
    <s v="I (import)"/>
    <m/>
  </r>
  <r>
    <s v="Watermelons"/>
    <x v="1"/>
    <s v="No"/>
    <s v="N/A"/>
    <s v="N/A"/>
    <x v="381"/>
    <s v="MEXICO CROSSINGS THROUGH OTAY MESA CALIFORNIA"/>
    <n v="24385"/>
    <s v="Truck"/>
    <m/>
    <m/>
    <n v="2024"/>
    <s v="N/A"/>
    <s v="I (import)"/>
    <m/>
  </r>
  <r>
    <s v="Watermelons"/>
    <x v="3"/>
    <s v="No"/>
    <s v="N/A"/>
    <s v="RED FLESH SEEDLESS MINIATURE"/>
    <x v="381"/>
    <s v="MEXICO CROSSINGS THROUGH PHARR TEXAS"/>
    <n v="47135"/>
    <s v="Truck"/>
    <m/>
    <m/>
    <n v="2024"/>
    <s v="N/A"/>
    <s v="I (import)"/>
    <m/>
  </r>
  <r>
    <s v="Watermelons"/>
    <x v="1"/>
    <s v="No"/>
    <s v="N/A"/>
    <s v="N/A"/>
    <x v="381"/>
    <s v="MEXICO CROSSINGS THROUGH PHARR TEXAS"/>
    <n v="77440"/>
    <s v="Truck"/>
    <m/>
    <m/>
    <n v="2024"/>
    <s v="N/A"/>
    <s v="I (import)"/>
    <m/>
  </r>
  <r>
    <s v="Watermelons"/>
    <x v="1"/>
    <s v="No"/>
    <s v="N/A"/>
    <s v="SEEDLESS"/>
    <x v="381"/>
    <s v="MEXICO CROSSINGS THROUGH PHARR TEXAS"/>
    <n v="134482"/>
    <s v="Truck"/>
    <m/>
    <m/>
    <n v="2024"/>
    <s v="N/A"/>
    <s v="I (import)"/>
    <m/>
  </r>
  <r>
    <s v="Watermelons"/>
    <x v="1"/>
    <s v="No"/>
    <s v="N/A"/>
    <s v="N/A"/>
    <x v="381"/>
    <s v="MEXICO CROSSINGS THROUGH PROGRESO TEXAS"/>
    <n v="608276"/>
    <s v="Truck"/>
    <m/>
    <m/>
    <n v="2024"/>
    <s v="N/A"/>
    <s v="I (import)"/>
    <m/>
  </r>
  <r>
    <s v="Watermelons"/>
    <x v="3"/>
    <s v="No"/>
    <s v="N/A"/>
    <s v="N/A"/>
    <x v="382"/>
    <s v="IMPORTS THROUGH PHILADELPHIA-CAMDEN PENNSYLVANIA-NEW JERSEY"/>
    <n v="557911"/>
    <s v="Boat"/>
    <m/>
    <m/>
    <n v="2024"/>
    <s v="N/A"/>
    <s v="I (import)"/>
    <m/>
  </r>
  <r>
    <s v="Watermelons"/>
    <x v="1"/>
    <s v="No"/>
    <s v="N/A"/>
    <s v="N/A"/>
    <x v="382"/>
    <s v="MEXICO CROSSINGS THROUGH NOGALES ARIZONA"/>
    <n v="1429606"/>
    <s v="Truck"/>
    <m/>
    <m/>
    <n v="2024"/>
    <s v="N/A"/>
    <s v="I (import)"/>
    <m/>
  </r>
  <r>
    <s v="Watermelons"/>
    <x v="7"/>
    <s v="No"/>
    <s v="N/A"/>
    <s v="N/A"/>
    <x v="382"/>
    <s v="IMPORTS THROUGH PHILADELPHIA-CAMDEN PENNSYLVANIA-NEW JERSEY"/>
    <n v="330389"/>
    <s v="Boat"/>
    <m/>
    <m/>
    <n v="2024"/>
    <s v="N/A"/>
    <s v="I (import)"/>
    <m/>
  </r>
  <r>
    <s v="Watermelons"/>
    <x v="1"/>
    <s v="Yes"/>
    <s v="N/A"/>
    <s v="RED FLESH SEEDLESS MINIATURE"/>
    <x v="382"/>
    <s v="MEXICO CROSSINGS THROUGH NOGALES ARIZONA"/>
    <n v="24310"/>
    <s v="Truck"/>
    <m/>
    <m/>
    <n v="2024"/>
    <s v="N/A"/>
    <s v="I (import)"/>
    <m/>
  </r>
  <r>
    <s v="Watermelons"/>
    <x v="3"/>
    <s v="No"/>
    <s v="N/A"/>
    <s v="N/A"/>
    <x v="382"/>
    <s v="IMPORTS THROUGH PORT CANAVERAL FLORIDA"/>
    <n v="446096"/>
    <s v="Boat"/>
    <m/>
    <m/>
    <n v="2024"/>
    <s v="N/A"/>
    <s v="I (import)"/>
    <m/>
  </r>
  <r>
    <s v="Watermelons"/>
    <x v="1"/>
    <s v="No"/>
    <s v="N/A"/>
    <s v="RED FLESH SEEDLESS MINIATURE"/>
    <x v="382"/>
    <s v="MEXICO CROSSINGS THROUGH NOGALES ARIZONA"/>
    <n v="1332388"/>
    <s v="Truck"/>
    <m/>
    <m/>
    <n v="2024"/>
    <s v="N/A"/>
    <s v="I (import)"/>
    <m/>
  </r>
  <r>
    <s v="Watermelons"/>
    <x v="0"/>
    <s v="No"/>
    <s v="N/A"/>
    <s v="N/A"/>
    <x v="382"/>
    <s v="IMPORTS THROUGH SAN JUAN PUERTO RICO"/>
    <n v="35132"/>
    <s v="Boat"/>
    <m/>
    <m/>
    <n v="2024"/>
    <s v="N/A"/>
    <s v="I (import)"/>
    <m/>
  </r>
  <r>
    <s v="Watermelons"/>
    <x v="1"/>
    <s v="Yes"/>
    <s v="N/A"/>
    <s v="SEEDLESS"/>
    <x v="382"/>
    <s v="MEXICO CROSSINGS THROUGH NOGALES ARIZONA"/>
    <n v="103290"/>
    <s v="Truck"/>
    <m/>
    <m/>
    <n v="2024"/>
    <s v="N/A"/>
    <s v="I (import)"/>
    <m/>
  </r>
  <r>
    <s v="Watermelons"/>
    <x v="3"/>
    <s v="No"/>
    <s v="N/A"/>
    <s v="N/A"/>
    <x v="382"/>
    <s v="IMPORTS THROUGH SOUTH FLORIDA/TAMPA"/>
    <n v="899052"/>
    <s v="Boat"/>
    <m/>
    <m/>
    <n v="2024"/>
    <s v="N/A"/>
    <s v="I (import)"/>
    <m/>
  </r>
  <r>
    <s v="Watermelons"/>
    <x v="1"/>
    <s v="No"/>
    <s v="N/A"/>
    <s v="SEEDLESS"/>
    <x v="382"/>
    <s v="MEXICO CROSSINGS THROUGH NOGALES ARIZONA"/>
    <n v="1662954"/>
    <s v="Truck"/>
    <m/>
    <m/>
    <n v="2024"/>
    <s v="N/A"/>
    <s v="I (import)"/>
    <m/>
  </r>
  <r>
    <s v="Watermelons"/>
    <x v="3"/>
    <s v="No"/>
    <s v="N/A"/>
    <s v="SEEDLESS"/>
    <x v="382"/>
    <s v="IMPORTS THROUGH SOUTH FLORIDA/TAMPA"/>
    <n v="1585082"/>
    <s v="Boat"/>
    <m/>
    <m/>
    <n v="2024"/>
    <s v="N/A"/>
    <s v="I (import)"/>
    <m/>
  </r>
  <r>
    <s v="Watermelons"/>
    <x v="1"/>
    <s v="No"/>
    <s v="N/A"/>
    <s v="N/A"/>
    <x v="382"/>
    <s v="MEXICO CROSSINGS THROUGH OTAY MESA CALIFORNIA"/>
    <n v="11636"/>
    <s v="Truck"/>
    <m/>
    <m/>
    <n v="2024"/>
    <s v="N/A"/>
    <s v="I (import)"/>
    <m/>
  </r>
  <r>
    <s v="Watermelons"/>
    <x v="7"/>
    <s v="No"/>
    <s v="N/A"/>
    <s v="SEEDLESS"/>
    <x v="382"/>
    <s v="IMPORTS THROUGH SOUTH FLORIDA/TAMPA"/>
    <n v="87318"/>
    <s v="Boat"/>
    <m/>
    <m/>
    <n v="2024"/>
    <s v="N/A"/>
    <s v="I (import)"/>
    <m/>
  </r>
  <r>
    <s v="Watermelons"/>
    <x v="1"/>
    <s v="No"/>
    <s v="N/A"/>
    <s v="SEEDLESS"/>
    <x v="382"/>
    <s v="MEXICO CROSSINGS THROUGH OTAY MESA CALIFORNIA"/>
    <n v="34417"/>
    <s v="Truck"/>
    <m/>
    <m/>
    <n v="2024"/>
    <s v="N/A"/>
    <s v="I (import)"/>
    <m/>
  </r>
  <r>
    <s v="Watermelons"/>
    <x v="3"/>
    <s v="No"/>
    <s v="N/A"/>
    <s v="SEEDLESS"/>
    <x v="382"/>
    <s v="IMPORTS THROUGH WILMINGTON DELAWARE"/>
    <n v="440000"/>
    <s v="Boat"/>
    <m/>
    <m/>
    <n v="2024"/>
    <s v="N/A"/>
    <s v="I (import)"/>
    <m/>
  </r>
  <r>
    <s v="Watermelons"/>
    <x v="3"/>
    <s v="No"/>
    <s v="N/A"/>
    <s v="RED FLESH SEEDLESS MINIATURE"/>
    <x v="382"/>
    <s v="MEXICO CROSSINGS THROUGH PHARR TEXAS"/>
    <n v="47135"/>
    <s v="Truck"/>
    <m/>
    <m/>
    <n v="2024"/>
    <s v="N/A"/>
    <s v="I (import)"/>
    <m/>
  </r>
  <r>
    <s v="Watermelons"/>
    <x v="4"/>
    <s v="No"/>
    <s v="N/A"/>
    <s v="SEEDLESS"/>
    <x v="382"/>
    <s v="IMPORTS THROUGH WILMINGTON DELAWARE"/>
    <n v="9750"/>
    <s v="Boat"/>
    <m/>
    <m/>
    <n v="2024"/>
    <s v="N/A"/>
    <s v="I (import)"/>
    <m/>
  </r>
  <r>
    <s v="Watermelons"/>
    <x v="1"/>
    <s v="No"/>
    <s v="N/A"/>
    <s v="N/A"/>
    <x v="382"/>
    <s v="MEXICO CROSSINGS THROUGH PHARR TEXAS"/>
    <n v="166283"/>
    <s v="Truck"/>
    <m/>
    <m/>
    <n v="2024"/>
    <s v="N/A"/>
    <s v="I (import)"/>
    <m/>
  </r>
  <r>
    <s v="Watermelons"/>
    <x v="7"/>
    <s v="No"/>
    <s v="N/A"/>
    <s v="SEEDLESS"/>
    <x v="382"/>
    <s v="IMPORTS THROUGH TAMPA AIRPORT FLORIDA"/>
    <n v="87166"/>
    <s v="Boat"/>
    <m/>
    <m/>
    <n v="2024"/>
    <s v="N/A"/>
    <s v="I (import)"/>
    <m/>
  </r>
  <r>
    <s v="Watermelons"/>
    <x v="1"/>
    <s v="No"/>
    <s v="N/A"/>
    <s v="SEEDLESS"/>
    <x v="382"/>
    <s v="MEXICO CROSSINGS THROUGH PHARR TEXAS"/>
    <n v="912606"/>
    <s v="Truck"/>
    <m/>
    <m/>
    <n v="2024"/>
    <s v="N/A"/>
    <s v="I (import)"/>
    <m/>
  </r>
  <r>
    <s v="Watermelons"/>
    <x v="1"/>
    <s v="No"/>
    <s v="N/A"/>
    <s v="N/A"/>
    <x v="382"/>
    <s v="MEXICO CROSSINGS THROUGH PROGRESO TEXAS"/>
    <n v="2573261"/>
    <s v="Truck"/>
    <m/>
    <m/>
    <n v="2024"/>
    <s v="N/A"/>
    <s v="I (import)"/>
    <m/>
  </r>
  <r>
    <s v="Watermelons"/>
    <x v="1"/>
    <s v="No"/>
    <s v="N/A"/>
    <s v="SEEDLESS"/>
    <x v="382"/>
    <s v="MEXICO CROSSINGS THROUGH PROGRESO TEXAS"/>
    <n v="153967"/>
    <s v="Truck"/>
    <m/>
    <m/>
    <n v="2024"/>
    <s v="N/A"/>
    <s v="I (import)"/>
    <m/>
  </r>
  <r>
    <s v="Watermelons"/>
    <x v="1"/>
    <s v="No"/>
    <s v="N/A"/>
    <s v="N/A"/>
    <x v="383"/>
    <s v="MEXICO CROSSINGS THROUGH NOGALES ARIZONA"/>
    <n v="307492"/>
    <s v="Truck"/>
    <m/>
    <m/>
    <n v="2024"/>
    <s v="N/A"/>
    <s v="I (import)"/>
    <m/>
  </r>
  <r>
    <s v="Watermelons"/>
    <x v="1"/>
    <s v="Yes"/>
    <s v="N/A"/>
    <s v="RED FLESH SEEDLESS MINIATURE"/>
    <x v="383"/>
    <s v="MEXICO CROSSINGS THROUGH NOGALES ARIZONA"/>
    <n v="16830"/>
    <s v="Truck"/>
    <m/>
    <m/>
    <n v="2024"/>
    <s v="N/A"/>
    <s v="I (import)"/>
    <m/>
  </r>
  <r>
    <s v="Watermelons"/>
    <x v="1"/>
    <s v="No"/>
    <s v="N/A"/>
    <s v="RED FLESH SEEDLESS MINIATURE"/>
    <x v="383"/>
    <s v="MEXICO CROSSINGS THROUGH NOGALES ARIZONA"/>
    <n v="519886"/>
    <s v="Truck"/>
    <m/>
    <m/>
    <n v="2024"/>
    <s v="N/A"/>
    <s v="I (import)"/>
    <m/>
  </r>
  <r>
    <s v="Watermelons"/>
    <x v="1"/>
    <s v="Yes"/>
    <s v="N/A"/>
    <s v="SEEDLESS"/>
    <x v="383"/>
    <s v="MEXICO CROSSINGS THROUGH NOGALES ARIZONA"/>
    <n v="34100"/>
    <s v="Truck"/>
    <m/>
    <m/>
    <n v="2024"/>
    <s v="N/A"/>
    <s v="I (import)"/>
    <m/>
  </r>
  <r>
    <s v="Watermelons"/>
    <x v="1"/>
    <s v="No"/>
    <s v="N/A"/>
    <s v="SEEDLESS"/>
    <x v="383"/>
    <s v="MEXICO CROSSINGS THROUGH NOGALES ARIZONA"/>
    <n v="1216835"/>
    <s v="Truck"/>
    <m/>
    <m/>
    <n v="2024"/>
    <s v="N/A"/>
    <s v="I (import)"/>
    <m/>
  </r>
  <r>
    <s v="Watermelons"/>
    <x v="1"/>
    <s v="No"/>
    <s v="N/A"/>
    <s v="N/A"/>
    <x v="383"/>
    <s v="MEXICO CROSSINGS THROUGH OTAY MESA CALIFORNIA"/>
    <n v="175203"/>
    <s v="Truck"/>
    <m/>
    <m/>
    <n v="2024"/>
    <s v="N/A"/>
    <s v="I (import)"/>
    <m/>
  </r>
  <r>
    <s v="Watermelons"/>
    <x v="1"/>
    <s v="Yes"/>
    <s v="N/A"/>
    <s v="SEEDLESS"/>
    <x v="383"/>
    <s v="MEXICO CROSSINGS THROUGH OTAY MESA CALIFORNIA"/>
    <n v="1478"/>
    <s v="Truck"/>
    <m/>
    <m/>
    <n v="2024"/>
    <s v="N/A"/>
    <s v="I (import)"/>
    <m/>
  </r>
  <r>
    <s v="Watermelons"/>
    <x v="1"/>
    <s v="No"/>
    <s v="N/A"/>
    <s v="N/A"/>
    <x v="383"/>
    <s v="MEXICO CROSSINGS THROUGH PHARR TEXAS"/>
    <n v="166639"/>
    <s v="Truck"/>
    <m/>
    <m/>
    <n v="2024"/>
    <s v="N/A"/>
    <s v="I (import)"/>
    <m/>
  </r>
  <r>
    <s v="Watermelons"/>
    <x v="1"/>
    <s v="No"/>
    <s v="N/A"/>
    <s v="SEEDLESS"/>
    <x v="383"/>
    <s v="MEXICO CROSSINGS THROUGH PHARR TEXAS"/>
    <n v="284328"/>
    <s v="Truck"/>
    <m/>
    <m/>
    <n v="2024"/>
    <s v="N/A"/>
    <s v="I (import)"/>
    <m/>
  </r>
  <r>
    <s v="Watermelons"/>
    <x v="1"/>
    <s v="No"/>
    <s v="N/A"/>
    <s v="N/A"/>
    <x v="383"/>
    <s v="MEXICO CROSSINGS THROUGH PROGRESO TEXAS"/>
    <n v="311234"/>
    <s v="Truck"/>
    <m/>
    <m/>
    <n v="2024"/>
    <s v="N/A"/>
    <s v="I (import)"/>
    <m/>
  </r>
  <r>
    <s v="Watermelons"/>
    <x v="1"/>
    <s v="No"/>
    <s v="N/A"/>
    <s v="SEEDLESS"/>
    <x v="383"/>
    <s v="MEXICO CROSSINGS THROUGH PROGRESO TEXAS"/>
    <n v="1296856"/>
    <s v="Truck"/>
    <m/>
    <m/>
    <n v="2024"/>
    <s v="N/A"/>
    <s v="I (import)"/>
    <m/>
  </r>
  <r>
    <s v="Watermelons"/>
    <x v="3"/>
    <s v="No"/>
    <s v="N/A"/>
    <s v="RED FLESH SEEDLESS MINIATURE"/>
    <x v="383"/>
    <s v="IMPORTS THROUGH LOS ANGELES-LONG BEACH CALIFORNIA"/>
    <n v="39184"/>
    <s v="Boat"/>
    <m/>
    <m/>
    <n v="2024"/>
    <s v="N/A"/>
    <s v="I (import)"/>
    <m/>
  </r>
  <r>
    <s v="Watermelons"/>
    <x v="3"/>
    <s v="No"/>
    <s v="N/A"/>
    <s v="SEEDLESS"/>
    <x v="383"/>
    <s v="IMPORTS THROUGH LOS ANGELES-LONG BEACH CALIFORNIA"/>
    <n v="225324"/>
    <s v="Boat"/>
    <m/>
    <m/>
    <n v="2024"/>
    <s v="N/A"/>
    <s v="I (import)"/>
    <m/>
  </r>
  <r>
    <s v="Watermelons"/>
    <x v="3"/>
    <s v="No"/>
    <s v="N/A"/>
    <s v="SEEDLESS"/>
    <x v="383"/>
    <s v="IMPORTS THROUGH PHILADELPHIA-CAMDEN PENNSYLVANIA-NEW JERSEY"/>
    <n v="285120"/>
    <s v="Boat"/>
    <m/>
    <m/>
    <n v="2024"/>
    <s v="N/A"/>
    <s v="I (import)"/>
    <m/>
  </r>
  <r>
    <s v="Watermelons"/>
    <x v="3"/>
    <s v="No"/>
    <s v="N/A"/>
    <s v="N/A"/>
    <x v="383"/>
    <s v="IMPORTS THROUGH PORT CANAVERAL FLORIDA"/>
    <n v="262198"/>
    <s v="Boat"/>
    <m/>
    <m/>
    <n v="2024"/>
    <s v="N/A"/>
    <s v="I (import)"/>
    <m/>
  </r>
  <r>
    <s v="Watermelons"/>
    <x v="3"/>
    <s v="No"/>
    <s v="N/A"/>
    <s v="RED FLESH SEEDLESS MINIATURE"/>
    <x v="383"/>
    <s v="IMPORTS THROUGH PORT CANAVERAL FLORIDA"/>
    <n v="643500"/>
    <s v="Boat"/>
    <m/>
    <m/>
    <n v="2024"/>
    <s v="N/A"/>
    <s v="I (import)"/>
    <m/>
  </r>
  <r>
    <s v="Watermelons"/>
    <x v="3"/>
    <s v="No"/>
    <s v="N/A"/>
    <s v="SEEDLESS"/>
    <x v="383"/>
    <s v="IMPORTS THROUGH PORT CANAVERAL FLORIDA"/>
    <n v="3384278"/>
    <s v="Boat"/>
    <m/>
    <m/>
    <n v="2024"/>
    <s v="N/A"/>
    <s v="I (import)"/>
    <m/>
  </r>
  <r>
    <s v="Watermelons"/>
    <x v="4"/>
    <s v="No"/>
    <s v="N/A"/>
    <s v="RED FLESH SEEDLESS MINIATURE"/>
    <x v="383"/>
    <s v="IMPORTS THROUGH PORT CANAVERAL FLORIDA"/>
    <n v="1894750"/>
    <s v="Boat"/>
    <m/>
    <m/>
    <n v="2024"/>
    <s v="N/A"/>
    <s v="I (import)"/>
    <m/>
  </r>
  <r>
    <s v="Watermelons"/>
    <x v="4"/>
    <s v="No"/>
    <s v="N/A"/>
    <s v="SEEDLESS"/>
    <x v="383"/>
    <s v="IMPORTS THROUGH PORT CANAVERAL FLORIDA"/>
    <n v="1573000"/>
    <s v="Boat"/>
    <m/>
    <m/>
    <n v="2024"/>
    <s v="N/A"/>
    <s v="I (import)"/>
    <m/>
  </r>
  <r>
    <s v="Watermelons"/>
    <x v="3"/>
    <s v="No"/>
    <s v="N/A"/>
    <s v="N/A"/>
    <x v="383"/>
    <s v="IMPORTS THROUGH SOUTH FLORIDA/TAMPA"/>
    <n v="439307"/>
    <s v="Boat"/>
    <m/>
    <m/>
    <n v="2024"/>
    <s v="N/A"/>
    <s v="I (import)"/>
    <m/>
  </r>
  <r>
    <s v="Watermelons"/>
    <x v="3"/>
    <s v="No"/>
    <s v="N/A"/>
    <s v="SEEDLESS"/>
    <x v="383"/>
    <s v="IMPORTS THROUGH SOUTH FLORIDA/TAMPA"/>
    <n v="3687818"/>
    <s v="Boat"/>
    <m/>
    <m/>
    <n v="2024"/>
    <s v="N/A"/>
    <s v="I (import)"/>
    <m/>
  </r>
  <r>
    <s v="Watermelons"/>
    <x v="4"/>
    <s v="No"/>
    <s v="N/A"/>
    <s v="N/A"/>
    <x v="383"/>
    <s v="IMPORTS THROUGH SOUTH FLORIDA/TAMPA"/>
    <n v="4191"/>
    <s v="Boat"/>
    <m/>
    <m/>
    <n v="2024"/>
    <s v="N/A"/>
    <s v="I (import)"/>
    <m/>
  </r>
  <r>
    <s v="Watermelons"/>
    <x v="4"/>
    <s v="No"/>
    <s v="N/A"/>
    <s v="SEEDLESS"/>
    <x v="383"/>
    <s v="IMPORTS THROUGH SOUTH FLORIDA/TAMPA"/>
    <n v="38280"/>
    <s v="Boat"/>
    <m/>
    <m/>
    <n v="2024"/>
    <s v="N/A"/>
    <s v="I (import)"/>
    <m/>
  </r>
  <r>
    <s v="Watermelons"/>
    <x v="7"/>
    <s v="No"/>
    <s v="N/A"/>
    <s v="SEEDLESS"/>
    <x v="383"/>
    <s v="IMPORTS THROUGH SOUTH FLORIDA/TAMPA"/>
    <n v="88077"/>
    <s v="Boat"/>
    <m/>
    <m/>
    <n v="2024"/>
    <s v="N/A"/>
    <s v="I (import)"/>
    <m/>
  </r>
  <r>
    <s v="Watermelons"/>
    <x v="1"/>
    <s v="No"/>
    <s v="N/A"/>
    <s v="N/A"/>
    <x v="384"/>
    <s v="MEXICO CROSSINGS THROUGH NOGALES ARIZONA"/>
    <n v="247863"/>
    <s v="Truck"/>
    <m/>
    <m/>
    <n v="2024"/>
    <s v="N/A"/>
    <s v="I (import)"/>
    <m/>
  </r>
  <r>
    <s v="Watermelons"/>
    <x v="1"/>
    <s v="Yes"/>
    <s v="N/A"/>
    <s v="RED FLESH SEEDLESS MINIATURE"/>
    <x v="384"/>
    <s v="MEXICO CROSSINGS THROUGH NOGALES ARIZONA"/>
    <n v="18700"/>
    <s v="Truck"/>
    <m/>
    <m/>
    <n v="2024"/>
    <s v="N/A"/>
    <s v="I (import)"/>
    <m/>
  </r>
  <r>
    <s v="Watermelons"/>
    <x v="1"/>
    <s v="No"/>
    <s v="N/A"/>
    <s v="RED FLESH SEEDLESS MINIATURE"/>
    <x v="384"/>
    <s v="MEXICO CROSSINGS THROUGH NOGALES ARIZONA"/>
    <n v="982854"/>
    <s v="Truck"/>
    <m/>
    <m/>
    <n v="2024"/>
    <s v="N/A"/>
    <s v="I (import)"/>
    <m/>
  </r>
  <r>
    <s v="Watermelons"/>
    <x v="1"/>
    <s v="Yes"/>
    <s v="N/A"/>
    <s v="SEEDLESS"/>
    <x v="384"/>
    <s v="MEXICO CROSSINGS THROUGH NOGALES ARIZONA"/>
    <n v="72270"/>
    <s v="Truck"/>
    <m/>
    <m/>
    <n v="2024"/>
    <s v="N/A"/>
    <s v="I (import)"/>
    <m/>
  </r>
  <r>
    <s v="Watermelons"/>
    <x v="1"/>
    <s v="No"/>
    <s v="N/A"/>
    <s v="SEEDLESS"/>
    <x v="384"/>
    <s v="MEXICO CROSSINGS THROUGH NOGALES ARIZONA"/>
    <n v="2671044"/>
    <s v="Truck"/>
    <m/>
    <m/>
    <n v="2024"/>
    <s v="N/A"/>
    <s v="I (import)"/>
    <m/>
  </r>
  <r>
    <s v="Watermelons"/>
    <x v="1"/>
    <s v="No"/>
    <s v="N/A"/>
    <s v="N/A"/>
    <x v="384"/>
    <s v="MEXICO CROSSINGS THROUGH OTAY MESA CALIFORNIA"/>
    <n v="4583"/>
    <s v="Truck"/>
    <m/>
    <m/>
    <n v="2024"/>
    <s v="N/A"/>
    <s v="I (import)"/>
    <m/>
  </r>
  <r>
    <s v="Watermelons"/>
    <x v="3"/>
    <s v="No"/>
    <s v="N/A"/>
    <s v="RED FLESH SEEDLESS MINIATURE"/>
    <x v="384"/>
    <s v="MEXICO CROSSINGS THROUGH PHARR TEXAS"/>
    <n v="141405"/>
    <s v="Truck"/>
    <m/>
    <m/>
    <n v="2024"/>
    <s v="N/A"/>
    <s v="I (import)"/>
    <m/>
  </r>
  <r>
    <s v="Watermelons"/>
    <x v="1"/>
    <s v="No"/>
    <s v="N/A"/>
    <s v="N/A"/>
    <x v="384"/>
    <s v="MEXICO CROSSINGS THROUGH PHARR TEXAS"/>
    <n v="578090"/>
    <s v="Truck"/>
    <m/>
    <m/>
    <n v="2024"/>
    <s v="N/A"/>
    <s v="I (import)"/>
    <m/>
  </r>
  <r>
    <s v="Watermelons"/>
    <x v="1"/>
    <s v="No"/>
    <s v="N/A"/>
    <s v="SEEDLESS"/>
    <x v="384"/>
    <s v="MEXICO CROSSINGS THROUGH PHARR TEXAS"/>
    <n v="221602"/>
    <s v="Truck"/>
    <m/>
    <m/>
    <n v="2024"/>
    <s v="N/A"/>
    <s v="I (import)"/>
    <m/>
  </r>
  <r>
    <s v="Watermelons"/>
    <x v="1"/>
    <s v="No"/>
    <s v="N/A"/>
    <s v="N/A"/>
    <x v="384"/>
    <s v="MEXICO CROSSINGS THROUGH PROGRESO TEXAS"/>
    <n v="3371348"/>
    <s v="Truck"/>
    <m/>
    <m/>
    <n v="2024"/>
    <s v="N/A"/>
    <s v="I (import)"/>
    <m/>
  </r>
  <r>
    <s v="Watermelons"/>
    <x v="1"/>
    <s v="No"/>
    <s v="N/A"/>
    <s v="SEEDLESS"/>
    <x v="384"/>
    <s v="MEXICO CROSSINGS THROUGH PROGRESO TEXAS"/>
    <n v="156772"/>
    <s v="Truck"/>
    <m/>
    <m/>
    <n v="2024"/>
    <s v="N/A"/>
    <s v="I (import)"/>
    <m/>
  </r>
  <r>
    <s v="Watermelons"/>
    <x v="3"/>
    <s v="No"/>
    <s v="N/A"/>
    <s v="SEEDLESS"/>
    <x v="384"/>
    <s v="IMPORTS THROUGH FREEPORT TEXAS"/>
    <n v="292191"/>
    <s v="Boat"/>
    <m/>
    <m/>
    <n v="2024"/>
    <s v="N/A"/>
    <s v="I (import)"/>
    <m/>
  </r>
  <r>
    <s v="Watermelons"/>
    <x v="3"/>
    <s v="No"/>
    <s v="N/A"/>
    <s v="SEEDLESS"/>
    <x v="384"/>
    <s v="IMPORTS THROUGH LOS ANGELES-LONG BEACH CALIFORNIA"/>
    <n v="340560"/>
    <s v="Boat"/>
    <m/>
    <m/>
    <n v="2024"/>
    <s v="N/A"/>
    <s v="I (import)"/>
    <m/>
  </r>
  <r>
    <s v="Watermelons"/>
    <x v="3"/>
    <s v="No"/>
    <s v="N/A"/>
    <s v="SEEDLESS"/>
    <x v="384"/>
    <s v="IMPORTS THROUGH PORT CANAVERAL FLORIDA"/>
    <n v="1031184"/>
    <s v="Boat"/>
    <m/>
    <m/>
    <n v="2024"/>
    <s v="N/A"/>
    <s v="I (import)"/>
    <m/>
  </r>
  <r>
    <s v="Watermelons"/>
    <x v="0"/>
    <s v="No"/>
    <s v="N/A"/>
    <s v="N/A"/>
    <x v="384"/>
    <s v="IMPORTS THROUGH SAN JUAN PUERTO RICO"/>
    <n v="34254"/>
    <s v="Boat"/>
    <m/>
    <m/>
    <n v="2024"/>
    <s v="N/A"/>
    <s v="I (import)"/>
    <m/>
  </r>
  <r>
    <s v="Watermelons"/>
    <x v="4"/>
    <s v="No"/>
    <s v="N/A"/>
    <s v="SEEDLESS"/>
    <x v="384"/>
    <s v="IMPORTS THROUGH SOUTH FLORIDA/TAMPA"/>
    <n v="42315"/>
    <s v="Boat"/>
    <m/>
    <m/>
    <n v="2024"/>
    <s v="N/A"/>
    <s v="I (import)"/>
    <m/>
  </r>
  <r>
    <s v="Watermelons"/>
    <x v="1"/>
    <s v="No"/>
    <s v="N/A"/>
    <s v="N/A"/>
    <x v="385"/>
    <s v="MEXICO CROSSINGS THROUGH NOGALES ARIZONA"/>
    <n v="87006"/>
    <s v="Truck"/>
    <m/>
    <m/>
    <n v="2024"/>
    <s v="N/A"/>
    <s v="I (import)"/>
    <m/>
  </r>
  <r>
    <s v="Watermelons"/>
    <x v="1"/>
    <s v="No"/>
    <s v="N/A"/>
    <s v="RED FLESH SEEDLESS MINIATURE"/>
    <x v="385"/>
    <s v="MEXICO CROSSINGS THROUGH NOGALES ARIZONA"/>
    <n v="1079632"/>
    <s v="Truck"/>
    <m/>
    <m/>
    <n v="2024"/>
    <s v="N/A"/>
    <s v="I (import)"/>
    <m/>
  </r>
  <r>
    <s v="Watermelons"/>
    <x v="1"/>
    <s v="Yes"/>
    <s v="N/A"/>
    <s v="SEEDLESS"/>
    <x v="385"/>
    <s v="MEXICO CROSSINGS THROUGH NOGALES ARIZONA"/>
    <n v="101875"/>
    <s v="Truck"/>
    <m/>
    <m/>
    <n v="2024"/>
    <s v="N/A"/>
    <s v="I (import)"/>
    <m/>
  </r>
  <r>
    <s v="Watermelons"/>
    <x v="1"/>
    <s v="No"/>
    <s v="N/A"/>
    <s v="SEEDLESS"/>
    <x v="385"/>
    <s v="MEXICO CROSSINGS THROUGH NOGALES ARIZONA"/>
    <n v="1122260"/>
    <s v="Truck"/>
    <m/>
    <m/>
    <n v="2024"/>
    <s v="N/A"/>
    <s v="I (import)"/>
    <m/>
  </r>
  <r>
    <s v="Watermelons"/>
    <x v="1"/>
    <s v="No"/>
    <s v="N/A"/>
    <s v="N/A"/>
    <x v="385"/>
    <s v="MEXICO CROSSINGS THROUGH OTAY MESA CALIFORNIA"/>
    <n v="31715"/>
    <s v="Truck"/>
    <m/>
    <m/>
    <n v="2024"/>
    <s v="N/A"/>
    <s v="I (import)"/>
    <m/>
  </r>
  <r>
    <s v="Watermelons"/>
    <x v="1"/>
    <s v="Yes"/>
    <s v="N/A"/>
    <s v="SEEDLESS"/>
    <x v="385"/>
    <s v="MEXICO CROSSINGS THROUGH OTAY MESA CALIFORNIA"/>
    <n v="17468"/>
    <s v="Truck"/>
    <m/>
    <m/>
    <n v="2024"/>
    <s v="N/A"/>
    <s v="I (import)"/>
    <m/>
  </r>
  <r>
    <s v="Watermelons"/>
    <x v="1"/>
    <s v="No"/>
    <s v="N/A"/>
    <s v="SEEDLESS"/>
    <x v="385"/>
    <s v="MEXICO CROSSINGS THROUGH OTAY MESA CALIFORNIA"/>
    <n v="2816"/>
    <s v="Truck"/>
    <m/>
    <m/>
    <n v="2024"/>
    <s v="N/A"/>
    <s v="I (import)"/>
    <m/>
  </r>
  <r>
    <s v="Watermelons"/>
    <x v="3"/>
    <s v="No"/>
    <s v="N/A"/>
    <s v="RED FLESH SEEDLESS MINIATURE"/>
    <x v="385"/>
    <s v="MEXICO CROSSINGS THROUGH PHARR TEXAS"/>
    <n v="47164"/>
    <s v="Truck"/>
    <m/>
    <m/>
    <n v="2024"/>
    <s v="N/A"/>
    <s v="I (import)"/>
    <m/>
  </r>
  <r>
    <s v="Watermelons"/>
    <x v="1"/>
    <s v="No"/>
    <s v="N/A"/>
    <s v="SEEDLESS"/>
    <x v="385"/>
    <s v="MEXICO CROSSINGS THROUGH PHARR TEXAS"/>
    <n v="171083"/>
    <s v="Truck"/>
    <m/>
    <m/>
    <n v="2024"/>
    <s v="N/A"/>
    <s v="I (import)"/>
    <m/>
  </r>
  <r>
    <s v="Watermelons"/>
    <x v="1"/>
    <s v="No"/>
    <s v="N/A"/>
    <s v="N/A"/>
    <x v="385"/>
    <s v="MEXICO CROSSINGS THROUGH PROGRESO TEXAS"/>
    <n v="657195"/>
    <s v="Truck"/>
    <m/>
    <m/>
    <n v="2024"/>
    <s v="N/A"/>
    <s v="I (import)"/>
    <m/>
  </r>
  <r>
    <s v="Watermelons"/>
    <x v="1"/>
    <s v="No"/>
    <s v="N/A"/>
    <s v="SEEDLESS"/>
    <x v="385"/>
    <s v="MEXICO CROSSINGS THROUGH PROGRESO TEXAS"/>
    <n v="1105522"/>
    <s v="Truck"/>
    <m/>
    <m/>
    <n v="2024"/>
    <s v="N/A"/>
    <s v="I (import)"/>
    <m/>
  </r>
  <r>
    <s v="Watermelons"/>
    <x v="3"/>
    <s v="No"/>
    <s v="N/A"/>
    <s v="SEEDLESS"/>
    <x v="385"/>
    <s v="IMPORTS THROUGH HOUSTON TEXAS"/>
    <n v="380952"/>
    <s v="Boat"/>
    <m/>
    <m/>
    <n v="2024"/>
    <s v="N/A"/>
    <s v="I (import)"/>
    <m/>
  </r>
  <r>
    <s v="Watermelons"/>
    <x v="3"/>
    <s v="No"/>
    <s v="N/A"/>
    <s v="SEEDLESS"/>
    <x v="385"/>
    <s v="IMPORTS THROUGH LOS ANGELES-LONG BEACH CALIFORNIA"/>
    <n v="87463"/>
    <s v="Boat"/>
    <m/>
    <m/>
    <n v="2024"/>
    <s v="N/A"/>
    <s v="I (import)"/>
    <m/>
  </r>
  <r>
    <s v="Watermelons"/>
    <x v="3"/>
    <s v="No"/>
    <s v="N/A"/>
    <s v="N/A"/>
    <x v="385"/>
    <s v="IMPORTS THROUGH PORT CANAVERAL FLORIDA"/>
    <n v="554578"/>
    <s v="Boat"/>
    <m/>
    <m/>
    <n v="2024"/>
    <s v="N/A"/>
    <s v="I (import)"/>
    <m/>
  </r>
  <r>
    <s v="Watermelons"/>
    <x v="3"/>
    <s v="No"/>
    <s v="N/A"/>
    <s v="SEEDLESS"/>
    <x v="385"/>
    <s v="IMPORTS THROUGH PORT CANAVERAL FLORIDA"/>
    <n v="143000"/>
    <s v="Boat"/>
    <m/>
    <m/>
    <n v="2024"/>
    <s v="N/A"/>
    <s v="I (import)"/>
    <m/>
  </r>
  <r>
    <s v="Watermelons"/>
    <x v="0"/>
    <s v="No"/>
    <s v="N/A"/>
    <s v="N/A"/>
    <x v="385"/>
    <s v="IMPORTS THROUGH SAN JUAN PUERTO RICO"/>
    <n v="8980"/>
    <s v="Boat"/>
    <m/>
    <m/>
    <n v="2024"/>
    <s v="N/A"/>
    <s v="I (import)"/>
    <m/>
  </r>
  <r>
    <s v="Watermelons"/>
    <x v="3"/>
    <s v="No"/>
    <s v="N/A"/>
    <s v="N/A"/>
    <x v="385"/>
    <s v="IMPORTS THROUGH SOUTH FLORIDA/TAMPA"/>
    <n v="186971"/>
    <s v="Boat"/>
    <m/>
    <m/>
    <n v="2024"/>
    <s v="N/A"/>
    <s v="I (import)"/>
    <m/>
  </r>
  <r>
    <s v="Watermelons"/>
    <x v="4"/>
    <s v="No"/>
    <s v="N/A"/>
    <s v="N/A"/>
    <x v="385"/>
    <s v="IMPORTS THROUGH SOUTH FLORIDA/TAMPA"/>
    <n v="87482"/>
    <s v="Boat"/>
    <m/>
    <m/>
    <n v="2024"/>
    <s v="N/A"/>
    <s v="I (import)"/>
    <m/>
  </r>
  <r>
    <s v="Watermelons"/>
    <x v="3"/>
    <s v="No"/>
    <s v="N/A"/>
    <s v="SEEDLESS"/>
    <x v="386"/>
    <s v="IMPORTS THROUGH LOS ANGELES-LONG BEACH CALIFORNIA"/>
    <n v="352000"/>
    <s v="Boat"/>
    <m/>
    <m/>
    <n v="2024"/>
    <s v="N/A"/>
    <s v="I (import)"/>
    <m/>
  </r>
  <r>
    <s v="Watermelons"/>
    <x v="3"/>
    <s v="No"/>
    <s v="N/A"/>
    <s v="N/A"/>
    <x v="386"/>
    <s v="IMPORTS THROUGH PORT CANAVERAL FLORIDA"/>
    <n v="75227"/>
    <s v="Boat"/>
    <m/>
    <m/>
    <n v="2024"/>
    <s v="N/A"/>
    <s v="I (import)"/>
    <m/>
  </r>
  <r>
    <s v="Watermelons"/>
    <x v="3"/>
    <s v="No"/>
    <s v="N/A"/>
    <s v="SEEDLESS"/>
    <x v="386"/>
    <s v="IMPORTS THROUGH PORT CANAVERAL FLORIDA"/>
    <n v="515592"/>
    <s v="Boat"/>
    <m/>
    <m/>
    <n v="2024"/>
    <s v="N/A"/>
    <s v="I (import)"/>
    <m/>
  </r>
  <r>
    <s v="Watermelons"/>
    <x v="0"/>
    <s v="No"/>
    <s v="N/A"/>
    <s v="N/A"/>
    <x v="386"/>
    <s v="IMPORTS THROUGH SAN JUAN PUERTO RICO"/>
    <n v="43239"/>
    <s v="Boat"/>
    <m/>
    <m/>
    <n v="2024"/>
    <s v="N/A"/>
    <s v="I (import)"/>
    <m/>
  </r>
  <r>
    <s v="Watermelons"/>
    <x v="3"/>
    <s v="No"/>
    <s v="N/A"/>
    <s v="N/A"/>
    <x v="386"/>
    <s v="IMPORTS THROUGH SOUTH FLORIDA/TAMPA"/>
    <n v="961611"/>
    <s v="Boat"/>
    <m/>
    <m/>
    <n v="2024"/>
    <s v="N/A"/>
    <s v="I (import)"/>
    <m/>
  </r>
  <r>
    <s v="Watermelons"/>
    <x v="1"/>
    <s v="No"/>
    <s v="N/A"/>
    <s v="N/A"/>
    <x v="386"/>
    <s v="MEXICO CROSSINGS THROUGH NOGALES ARIZONA"/>
    <n v="492947"/>
    <s v="Truck"/>
    <m/>
    <m/>
    <n v="2024"/>
    <s v="N/A"/>
    <s v="I (import)"/>
    <m/>
  </r>
  <r>
    <s v="Watermelons"/>
    <x v="1"/>
    <s v="No"/>
    <s v="N/A"/>
    <s v="RED FLESH SEEDLESS MINIATURE"/>
    <x v="386"/>
    <s v="MEXICO CROSSINGS THROUGH NOGALES ARIZONA"/>
    <n v="746834"/>
    <s v="Truck"/>
    <m/>
    <m/>
    <n v="2024"/>
    <s v="N/A"/>
    <s v="I (import)"/>
    <m/>
  </r>
  <r>
    <s v="Watermelons"/>
    <x v="1"/>
    <s v="Yes"/>
    <s v="N/A"/>
    <s v="SEEDLESS"/>
    <x v="386"/>
    <s v="MEXICO CROSSINGS THROUGH NOGALES ARIZONA"/>
    <n v="139810"/>
    <s v="Truck"/>
    <m/>
    <m/>
    <n v="2024"/>
    <s v="N/A"/>
    <s v="I (import)"/>
    <m/>
  </r>
  <r>
    <s v="Watermelons"/>
    <x v="1"/>
    <s v="No"/>
    <s v="N/A"/>
    <s v="SEEDLESS"/>
    <x v="386"/>
    <s v="MEXICO CROSSINGS THROUGH NOGALES ARIZONA"/>
    <n v="1271296"/>
    <s v="Truck"/>
    <m/>
    <m/>
    <n v="2024"/>
    <s v="N/A"/>
    <s v="I (import)"/>
    <m/>
  </r>
  <r>
    <s v="Watermelons"/>
    <x v="1"/>
    <s v="No"/>
    <s v="N/A"/>
    <s v="N/A"/>
    <x v="386"/>
    <s v="MEXICO CROSSINGS THROUGH OTAY MESA CALIFORNIA"/>
    <n v="11290"/>
    <s v="Truck"/>
    <m/>
    <m/>
    <n v="2024"/>
    <s v="N/A"/>
    <s v="I (import)"/>
    <m/>
  </r>
  <r>
    <s v="Watermelons"/>
    <x v="1"/>
    <s v="No"/>
    <s v="N/A"/>
    <s v="SEEDLESS"/>
    <x v="386"/>
    <s v="MEXICO CROSSINGS THROUGH OTAY MESA CALIFORNIA"/>
    <n v="26752"/>
    <s v="Truck"/>
    <m/>
    <m/>
    <n v="2024"/>
    <s v="N/A"/>
    <s v="I (import)"/>
    <m/>
  </r>
  <r>
    <s v="Watermelons"/>
    <x v="1"/>
    <s v="No"/>
    <s v="N/A"/>
    <s v="N/A"/>
    <x v="386"/>
    <s v="MEXICO CROSSINGS THROUGH PHARR TEXAS"/>
    <n v="256025"/>
    <s v="Truck"/>
    <m/>
    <m/>
    <n v="2024"/>
    <s v="N/A"/>
    <s v="I (import)"/>
    <m/>
  </r>
  <r>
    <s v="Watermelons"/>
    <x v="1"/>
    <s v="No"/>
    <s v="N/A"/>
    <s v="SEEDLESS"/>
    <x v="386"/>
    <s v="MEXICO CROSSINGS THROUGH PHARR TEXAS"/>
    <n v="282751"/>
    <s v="Truck"/>
    <m/>
    <m/>
    <n v="2024"/>
    <s v="N/A"/>
    <s v="I (import)"/>
    <m/>
  </r>
  <r>
    <s v="Watermelons"/>
    <x v="1"/>
    <s v="No"/>
    <s v="N/A"/>
    <s v="N/A"/>
    <x v="386"/>
    <s v="MEXICO CROSSINGS THROUGH PROGRESO TEXAS"/>
    <n v="1020415"/>
    <s v="Truck"/>
    <m/>
    <m/>
    <n v="2024"/>
    <s v="N/A"/>
    <s v="I (import)"/>
    <m/>
  </r>
  <r>
    <s v="Watermelons"/>
    <x v="1"/>
    <s v="No"/>
    <s v="N/A"/>
    <s v="SEEDLESS"/>
    <x v="386"/>
    <s v="MEXICO CROSSINGS THROUGH PROGRESO TEXAS"/>
    <n v="83644"/>
    <s v="Truck"/>
    <m/>
    <m/>
    <n v="2024"/>
    <s v="N/A"/>
    <s v="I (import)"/>
    <m/>
  </r>
  <r>
    <s v="Watermelons"/>
    <x v="1"/>
    <s v="No"/>
    <s v="N/A"/>
    <s v="N/A"/>
    <x v="387"/>
    <s v="MEXICO CROSSINGS THROUGH NOGALES ARIZONA"/>
    <n v="508077"/>
    <s v="Truck"/>
    <m/>
    <m/>
    <n v="2024"/>
    <s v="N/A"/>
    <s v="I (import)"/>
    <m/>
  </r>
  <r>
    <s v="Watermelons"/>
    <x v="1"/>
    <s v="Yes"/>
    <s v="N/A"/>
    <s v="RED FLESH SEEDLESS MINIATURE"/>
    <x v="387"/>
    <s v="MEXICO CROSSINGS THROUGH NOGALES ARIZONA"/>
    <n v="28050"/>
    <s v="Truck"/>
    <m/>
    <m/>
    <n v="2024"/>
    <s v="N/A"/>
    <s v="I (import)"/>
    <m/>
  </r>
  <r>
    <s v="Watermelons"/>
    <x v="1"/>
    <s v="No"/>
    <s v="N/A"/>
    <s v="RED FLESH SEEDLESS MINIATURE"/>
    <x v="387"/>
    <s v="MEXICO CROSSINGS THROUGH NOGALES ARIZONA"/>
    <n v="957361"/>
    <s v="Truck"/>
    <m/>
    <m/>
    <n v="2024"/>
    <s v="N/A"/>
    <s v="I (import)"/>
    <m/>
  </r>
  <r>
    <s v="Watermelons"/>
    <x v="1"/>
    <s v="Yes"/>
    <s v="N/A"/>
    <s v="SEEDLESS"/>
    <x v="387"/>
    <s v="MEXICO CROSSINGS THROUGH NOGALES ARIZONA"/>
    <n v="69190"/>
    <s v="Truck"/>
    <m/>
    <m/>
    <n v="2024"/>
    <s v="N/A"/>
    <s v="I (import)"/>
    <m/>
  </r>
  <r>
    <s v="Watermelons"/>
    <x v="1"/>
    <s v="No"/>
    <s v="N/A"/>
    <s v="SEEDLESS"/>
    <x v="387"/>
    <s v="MEXICO CROSSINGS THROUGH NOGALES ARIZONA"/>
    <n v="1467847"/>
    <s v="Truck"/>
    <m/>
    <m/>
    <n v="2024"/>
    <s v="N/A"/>
    <s v="I (import)"/>
    <m/>
  </r>
  <r>
    <s v="Watermelons"/>
    <x v="1"/>
    <s v="No"/>
    <s v="N/A"/>
    <s v="N/A"/>
    <x v="387"/>
    <s v="MEXICO CROSSINGS THROUGH OTAY MESA CALIFORNIA"/>
    <n v="31638"/>
    <s v="Truck"/>
    <m/>
    <m/>
    <n v="2024"/>
    <s v="N/A"/>
    <s v="I (import)"/>
    <m/>
  </r>
  <r>
    <s v="Watermelons"/>
    <x v="1"/>
    <s v="Yes"/>
    <s v="N/A"/>
    <s v="SEEDLESS"/>
    <x v="387"/>
    <s v="MEXICO CROSSINGS THROUGH OTAY MESA CALIFORNIA"/>
    <n v="5914"/>
    <s v="Truck"/>
    <m/>
    <m/>
    <n v="2024"/>
    <s v="N/A"/>
    <s v="I (import)"/>
    <m/>
  </r>
  <r>
    <s v="Watermelons"/>
    <x v="1"/>
    <s v="No"/>
    <s v="N/A"/>
    <s v="SEEDLESS"/>
    <x v="387"/>
    <s v="MEXICO CROSSINGS THROUGH OTAY MESA CALIFORNIA"/>
    <n v="10408"/>
    <s v="Truck"/>
    <m/>
    <m/>
    <n v="2024"/>
    <s v="N/A"/>
    <s v="I (import)"/>
    <m/>
  </r>
  <r>
    <s v="Watermelons"/>
    <x v="1"/>
    <s v="No"/>
    <s v="N/A"/>
    <s v="N/A"/>
    <x v="387"/>
    <s v="MEXICO CROSSINGS THROUGH PHARR TEXAS"/>
    <n v="266930"/>
    <s v="Truck"/>
    <m/>
    <m/>
    <n v="2024"/>
    <s v="N/A"/>
    <s v="I (import)"/>
    <m/>
  </r>
  <r>
    <s v="Watermelons"/>
    <x v="1"/>
    <s v="No"/>
    <s v="N/A"/>
    <s v="SEEDLESS"/>
    <x v="387"/>
    <s v="MEXICO CROSSINGS THROUGH PHARR TEXAS"/>
    <n v="728528"/>
    <s v="Truck"/>
    <m/>
    <m/>
    <n v="2024"/>
    <s v="N/A"/>
    <s v="I (import)"/>
    <m/>
  </r>
  <r>
    <s v="Watermelons"/>
    <x v="1"/>
    <s v="No"/>
    <s v="N/A"/>
    <s v="N/A"/>
    <x v="387"/>
    <s v="MEXICO CROSSINGS THROUGH PROGRESO TEXAS"/>
    <n v="1574661"/>
    <s v="Truck"/>
    <m/>
    <m/>
    <n v="2024"/>
    <s v="N/A"/>
    <s v="I (import)"/>
    <m/>
  </r>
  <r>
    <s v="Watermelons"/>
    <x v="1"/>
    <s v="No"/>
    <s v="N/A"/>
    <s v="SEEDLESS"/>
    <x v="387"/>
    <s v="MEXICO CROSSINGS THROUGH PROGRESO TEXAS"/>
    <n v="83943"/>
    <s v="Truck"/>
    <m/>
    <m/>
    <n v="2024"/>
    <s v="N/A"/>
    <s v="I (import)"/>
    <m/>
  </r>
  <r>
    <s v="Watermelons"/>
    <x v="5"/>
    <s v="No"/>
    <s v="N/A"/>
    <s v="SEEDLESS"/>
    <x v="387"/>
    <s v="IMPORTS THROUGH PHILADELPHIA-CAMDEN PENNSYLVANIA-NEW JERSEY"/>
    <n v="373149"/>
    <s v="Boat"/>
    <m/>
    <m/>
    <n v="2024"/>
    <s v="N/A"/>
    <s v="I (import)"/>
    <m/>
  </r>
  <r>
    <s v="Watermelons"/>
    <x v="3"/>
    <s v="No"/>
    <s v="N/A"/>
    <s v="N/A"/>
    <x v="387"/>
    <s v="IMPORTS THROUGH PHILADELPHIA-CAMDEN PENNSYLVANIA-NEW JERSEY"/>
    <n v="497042"/>
    <s v="Boat"/>
    <m/>
    <m/>
    <n v="2024"/>
    <s v="N/A"/>
    <s v="I (import)"/>
    <m/>
  </r>
  <r>
    <s v="Watermelons"/>
    <x v="3"/>
    <s v="No"/>
    <s v="N/A"/>
    <s v="N/A"/>
    <x v="387"/>
    <s v="IMPORTS THROUGH PORT CANAVERAL FLORIDA"/>
    <n v="1046952"/>
    <s v="Boat"/>
    <m/>
    <m/>
    <n v="2024"/>
    <s v="N/A"/>
    <s v="I (import)"/>
    <m/>
  </r>
  <r>
    <s v="Watermelons"/>
    <x v="3"/>
    <s v="No"/>
    <s v="N/A"/>
    <s v="RED FLESH SEEDLESS MINIATURE"/>
    <x v="387"/>
    <s v="IMPORTS THROUGH PORT CANAVERAL FLORIDA"/>
    <n v="1787500"/>
    <s v="Boat"/>
    <m/>
    <m/>
    <n v="2024"/>
    <s v="N/A"/>
    <s v="I (import)"/>
    <m/>
  </r>
  <r>
    <s v="Watermelons"/>
    <x v="3"/>
    <s v="No"/>
    <s v="N/A"/>
    <s v="SEEDLESS"/>
    <x v="387"/>
    <s v="IMPORTS THROUGH PORT CANAVERAL FLORIDA"/>
    <n v="2431000"/>
    <s v="Boat"/>
    <m/>
    <m/>
    <n v="2024"/>
    <s v="N/A"/>
    <s v="I (import)"/>
    <m/>
  </r>
  <r>
    <s v="Watermelons"/>
    <x v="4"/>
    <s v="No"/>
    <s v="N/A"/>
    <s v="RED FLESH SEEDLESS MINIATURE"/>
    <x v="387"/>
    <s v="IMPORTS THROUGH PORT CANAVERAL FLORIDA"/>
    <n v="1644500"/>
    <s v="Boat"/>
    <m/>
    <m/>
    <n v="2024"/>
    <s v="N/A"/>
    <s v="I (import)"/>
    <m/>
  </r>
  <r>
    <s v="Watermelons"/>
    <x v="4"/>
    <s v="No"/>
    <s v="N/A"/>
    <s v="SEEDLESS"/>
    <x v="387"/>
    <s v="IMPORTS THROUGH PORT CANAVERAL FLORIDA"/>
    <n v="572000"/>
    <s v="Boat"/>
    <m/>
    <m/>
    <n v="2024"/>
    <s v="N/A"/>
    <s v="I (import)"/>
    <m/>
  </r>
  <r>
    <s v="Watermelons"/>
    <x v="0"/>
    <s v="No"/>
    <s v="N/A"/>
    <s v="N/A"/>
    <x v="387"/>
    <s v="IMPORTS THROUGH SAN JUAN PUERTO RICO"/>
    <n v="45085"/>
    <s v="Boat"/>
    <m/>
    <m/>
    <n v="2024"/>
    <s v="N/A"/>
    <s v="I (import)"/>
    <m/>
  </r>
  <r>
    <s v="Watermelons"/>
    <x v="3"/>
    <s v="No"/>
    <s v="N/A"/>
    <s v="N/A"/>
    <x v="387"/>
    <s v="IMPORTS THROUGH SOUTH FLORIDA/TAMPA"/>
    <n v="556318"/>
    <s v="Boat"/>
    <m/>
    <m/>
    <n v="2024"/>
    <s v="N/A"/>
    <s v="I (import)"/>
    <m/>
  </r>
  <r>
    <s v="Watermelons"/>
    <x v="3"/>
    <s v="No"/>
    <s v="N/A"/>
    <s v="SEEDLESS"/>
    <x v="387"/>
    <s v="IMPORTS THROUGH SOUTH FLORIDA/TAMPA"/>
    <n v="1406847"/>
    <s v="Boat"/>
    <m/>
    <m/>
    <n v="2024"/>
    <s v="N/A"/>
    <s v="I (import)"/>
    <m/>
  </r>
  <r>
    <s v="Watermelons"/>
    <x v="3"/>
    <s v="No"/>
    <s v="N/A"/>
    <s v="SEEDLESS"/>
    <x v="387"/>
    <s v="IMPORTS THROUGH WILMINGTON DELAWARE"/>
    <n v="463914"/>
    <s v="Boat"/>
    <m/>
    <m/>
    <n v="2024"/>
    <s v="N/A"/>
    <s v="I (import)"/>
    <m/>
  </r>
  <r>
    <s v="Watermelons"/>
    <x v="4"/>
    <s v="No"/>
    <s v="N/A"/>
    <s v="SEEDLESS"/>
    <x v="387"/>
    <s v="IMPORTS THROUGH WILMINGTON DELAWARE"/>
    <n v="11739"/>
    <s v="Boat"/>
    <m/>
    <m/>
    <n v="2024"/>
    <s v="N/A"/>
    <s v="I (import)"/>
    <m/>
  </r>
  <r>
    <s v="Watermelons"/>
    <x v="3"/>
    <s v="No"/>
    <s v="N/A"/>
    <s v="N/A"/>
    <x v="388"/>
    <s v="IMPORTS THROUGH NORFOLK VIRGINIA"/>
    <n v="110722"/>
    <s v="Boat"/>
    <m/>
    <m/>
    <n v="2024"/>
    <s v="N/A"/>
    <s v="I (import)"/>
    <m/>
  </r>
  <r>
    <s v="Watermelons"/>
    <x v="5"/>
    <s v="No"/>
    <s v="N/A"/>
    <s v="N/A"/>
    <x v="388"/>
    <s v="IMPORTS THROUGH PHILADELPHIA-CAMDEN PENNSYLVANIA-NEW JERSEY"/>
    <n v="143009"/>
    <s v="Boat"/>
    <m/>
    <m/>
    <n v="2024"/>
    <s v="N/A"/>
    <s v="I (import)"/>
    <m/>
  </r>
  <r>
    <s v="Watermelons"/>
    <x v="3"/>
    <s v="No"/>
    <s v="N/A"/>
    <s v="SEEDLESS"/>
    <x v="388"/>
    <s v="IMPORTS THROUGH PHILADELPHIA-CAMDEN PENNSYLVANIA-NEW JERSEY"/>
    <n v="225720"/>
    <s v="Boat"/>
    <m/>
    <m/>
    <n v="2024"/>
    <s v="N/A"/>
    <s v="I (import)"/>
    <m/>
  </r>
  <r>
    <s v="Watermelons"/>
    <x v="3"/>
    <s v="No"/>
    <s v="N/A"/>
    <s v="N/A"/>
    <x v="388"/>
    <s v="IMPORTS THROUGH PORT CANAVERAL FLORIDA"/>
    <n v="1029834"/>
    <s v="Boat"/>
    <m/>
    <m/>
    <n v="2024"/>
    <s v="N/A"/>
    <s v="I (import)"/>
    <m/>
  </r>
  <r>
    <s v="Watermelons"/>
    <x v="3"/>
    <s v="No"/>
    <s v="N/A"/>
    <s v="SEEDLESS"/>
    <x v="388"/>
    <s v="IMPORTS THROUGH PORT CANAVERAL FLORIDA"/>
    <n v="2496107"/>
    <s v="Boat"/>
    <m/>
    <m/>
    <n v="2024"/>
    <s v="N/A"/>
    <s v="I (import)"/>
    <m/>
  </r>
  <r>
    <s v="Watermelons"/>
    <x v="0"/>
    <s v="No"/>
    <s v="N/A"/>
    <s v="N/A"/>
    <x v="388"/>
    <s v="IMPORTS THROUGH SAN JUAN PUERTO RICO"/>
    <n v="37941"/>
    <s v="Boat"/>
    <m/>
    <m/>
    <n v="2024"/>
    <s v="N/A"/>
    <s v="I (import)"/>
    <m/>
  </r>
  <r>
    <s v="Watermelons"/>
    <x v="3"/>
    <s v="No"/>
    <s v="N/A"/>
    <s v="N/A"/>
    <x v="388"/>
    <s v="IMPORTS THROUGH SOUTH FLORIDA/TAMPA"/>
    <n v="898082"/>
    <s v="Boat"/>
    <m/>
    <m/>
    <n v="2024"/>
    <s v="N/A"/>
    <s v="I (import)"/>
    <m/>
  </r>
  <r>
    <s v="Watermelons"/>
    <x v="3"/>
    <s v="No"/>
    <s v="N/A"/>
    <s v="SEEDLESS"/>
    <x v="388"/>
    <s v="IMPORTS THROUGH SOUTH FLORIDA/TAMPA"/>
    <n v="1553554"/>
    <s v="Boat"/>
    <m/>
    <m/>
    <n v="2024"/>
    <s v="N/A"/>
    <s v="I (import)"/>
    <m/>
  </r>
  <r>
    <s v="Watermelons"/>
    <x v="4"/>
    <s v="No"/>
    <s v="N/A"/>
    <s v="N/A"/>
    <x v="388"/>
    <s v="IMPORTS THROUGH SOUTH FLORIDA/TAMPA"/>
    <n v="25720"/>
    <s v="Boat"/>
    <m/>
    <m/>
    <n v="2024"/>
    <s v="N/A"/>
    <s v="I (import)"/>
    <m/>
  </r>
  <r>
    <s v="Watermelons"/>
    <x v="3"/>
    <s v="No"/>
    <s v="N/A"/>
    <s v="SEEDLESS"/>
    <x v="388"/>
    <s v="IMPORTS THROUGH WILMINGTON DELAWARE"/>
    <n v="42174"/>
    <s v="Boat"/>
    <m/>
    <m/>
    <n v="2024"/>
    <s v="N/A"/>
    <s v="I (import)"/>
    <m/>
  </r>
  <r>
    <s v="Watermelons"/>
    <x v="1"/>
    <s v="No"/>
    <s v="N/A"/>
    <s v="N/A"/>
    <x v="388"/>
    <s v="MEXICO CROSSINGS THROUGH NOGALES ARIZONA"/>
    <n v="340010"/>
    <s v="Truck"/>
    <m/>
    <m/>
    <n v="2024"/>
    <s v="N/A"/>
    <s v="I (import)"/>
    <m/>
  </r>
  <r>
    <s v="Watermelons"/>
    <x v="1"/>
    <s v="Yes"/>
    <s v="N/A"/>
    <s v="RED FLESH SEEDLESS MINIATURE"/>
    <x v="388"/>
    <s v="MEXICO CROSSINGS THROUGH NOGALES ARIZONA"/>
    <n v="9350"/>
    <s v="Truck"/>
    <m/>
    <m/>
    <n v="2024"/>
    <s v="N/A"/>
    <s v="I (import)"/>
    <m/>
  </r>
  <r>
    <s v="Watermelons"/>
    <x v="1"/>
    <s v="No"/>
    <s v="N/A"/>
    <s v="RED FLESH SEEDLESS MINIATURE"/>
    <x v="388"/>
    <s v="MEXICO CROSSINGS THROUGH NOGALES ARIZONA"/>
    <n v="1136080"/>
    <s v="Truck"/>
    <m/>
    <m/>
    <n v="2024"/>
    <s v="N/A"/>
    <s v="I (import)"/>
    <m/>
  </r>
  <r>
    <s v="Watermelons"/>
    <x v="1"/>
    <s v="Yes"/>
    <s v="N/A"/>
    <s v="SEEDLESS"/>
    <x v="388"/>
    <s v="MEXICO CROSSINGS THROUGH NOGALES ARIZONA"/>
    <n v="309078"/>
    <s v="Truck"/>
    <m/>
    <m/>
    <n v="2024"/>
    <s v="N/A"/>
    <s v="I (import)"/>
    <m/>
  </r>
  <r>
    <s v="Watermelons"/>
    <x v="1"/>
    <s v="No"/>
    <s v="N/A"/>
    <s v="SEEDLESS"/>
    <x v="388"/>
    <s v="MEXICO CROSSINGS THROUGH NOGALES ARIZONA"/>
    <n v="2034881"/>
    <s v="Truck"/>
    <m/>
    <m/>
    <n v="2024"/>
    <s v="N/A"/>
    <s v="I (import)"/>
    <m/>
  </r>
  <r>
    <s v="Watermelons"/>
    <x v="1"/>
    <s v="No"/>
    <s v="N/A"/>
    <s v="N/A"/>
    <x v="388"/>
    <s v="MEXICO CROSSINGS THROUGH OTAY MESA CALIFORNIA"/>
    <n v="102632"/>
    <s v="Truck"/>
    <m/>
    <m/>
    <n v="2024"/>
    <s v="N/A"/>
    <s v="I (import)"/>
    <m/>
  </r>
  <r>
    <s v="Watermelons"/>
    <x v="1"/>
    <s v="No"/>
    <s v="N/A"/>
    <s v="SEEDLESS"/>
    <x v="388"/>
    <s v="MEXICO CROSSINGS THROUGH OTAY MESA CALIFORNIA"/>
    <n v="72987"/>
    <s v="Truck"/>
    <m/>
    <m/>
    <n v="2024"/>
    <s v="N/A"/>
    <s v="I (import)"/>
    <m/>
  </r>
  <r>
    <s v="Watermelons"/>
    <x v="3"/>
    <s v="No"/>
    <s v="N/A"/>
    <s v="RED FLESH SEEDLESS MINIATURE"/>
    <x v="388"/>
    <s v="MEXICO CROSSINGS THROUGH PHARR TEXAS"/>
    <n v="47164"/>
    <s v="Truck"/>
    <m/>
    <m/>
    <n v="2024"/>
    <s v="N/A"/>
    <s v="I (import)"/>
    <m/>
  </r>
  <r>
    <s v="Watermelons"/>
    <x v="1"/>
    <s v="No"/>
    <s v="N/A"/>
    <s v="N/A"/>
    <x v="388"/>
    <s v="MEXICO CROSSINGS THROUGH PHARR TEXAS"/>
    <n v="298503"/>
    <s v="Truck"/>
    <m/>
    <m/>
    <n v="2024"/>
    <s v="N/A"/>
    <s v="I (import)"/>
    <m/>
  </r>
  <r>
    <s v="Watermelons"/>
    <x v="1"/>
    <s v="No"/>
    <s v="N/A"/>
    <s v="SEEDLESS"/>
    <x v="388"/>
    <s v="MEXICO CROSSINGS THROUGH PHARR TEXAS"/>
    <n v="768240"/>
    <s v="Truck"/>
    <m/>
    <m/>
    <n v="2024"/>
    <s v="N/A"/>
    <s v="I (import)"/>
    <m/>
  </r>
  <r>
    <s v="Watermelons"/>
    <x v="1"/>
    <s v="No"/>
    <s v="N/A"/>
    <s v="N/A"/>
    <x v="388"/>
    <s v="MEXICO CROSSINGS THROUGH PROGRESO TEXAS"/>
    <n v="1395137"/>
    <s v="Truck"/>
    <m/>
    <m/>
    <n v="2024"/>
    <s v="N/A"/>
    <s v="I (import)"/>
    <m/>
  </r>
  <r>
    <s v="Watermelons"/>
    <x v="1"/>
    <s v="No"/>
    <s v="N/A"/>
    <s v="SEEDLESS"/>
    <x v="388"/>
    <s v="MEXICO CROSSINGS THROUGH PROGRESO TEXAS"/>
    <n v="2935163"/>
    <s v="Truck"/>
    <m/>
    <m/>
    <n v="2024"/>
    <s v="N/A"/>
    <s v="I (import)"/>
    <m/>
  </r>
  <r>
    <s v="Watermelons"/>
    <x v="1"/>
    <s v="No"/>
    <s v="N/A"/>
    <s v="SEEDLESS"/>
    <x v="388"/>
    <s v="MEXICO CROSSINGS THROUGH RIO GRANDE CITY TEXAS"/>
    <n v="39600"/>
    <s v="Truck"/>
    <m/>
    <m/>
    <n v="2024"/>
    <s v="N/A"/>
    <s v="I (import)"/>
    <m/>
  </r>
  <r>
    <s v="Watermelons"/>
    <x v="1"/>
    <s v="No"/>
    <s v="N/A"/>
    <s v="N/A"/>
    <x v="389"/>
    <s v="MEXICO CROSSINGS THROUGH NOGALES ARIZONA"/>
    <n v="268844"/>
    <s v="Truck"/>
    <m/>
    <m/>
    <n v="2024"/>
    <s v="N/A"/>
    <s v="I (import)"/>
    <m/>
  </r>
  <r>
    <s v="Watermelons"/>
    <x v="1"/>
    <s v="No"/>
    <s v="N/A"/>
    <s v="RED FLESH SEEDLESS MINIATURE"/>
    <x v="389"/>
    <s v="MEXICO CROSSINGS THROUGH NOGALES ARIZONA"/>
    <n v="588397"/>
    <s v="Truck"/>
    <m/>
    <m/>
    <n v="2024"/>
    <s v="N/A"/>
    <s v="I (import)"/>
    <m/>
  </r>
  <r>
    <s v="Watermelons"/>
    <x v="1"/>
    <s v="No"/>
    <s v="N/A"/>
    <s v="SEEDLESS"/>
    <x v="389"/>
    <s v="MEXICO CROSSINGS THROUGH NOGALES ARIZONA"/>
    <n v="2019059"/>
    <s v="Truck"/>
    <m/>
    <m/>
    <n v="2024"/>
    <s v="N/A"/>
    <s v="I (import)"/>
    <m/>
  </r>
  <r>
    <s v="Watermelons"/>
    <x v="1"/>
    <s v="No"/>
    <s v="N/A"/>
    <s v="N/A"/>
    <x v="389"/>
    <s v="MEXICO CROSSINGS THROUGH OTAY MESA CALIFORNIA"/>
    <n v="53222"/>
    <s v="Truck"/>
    <m/>
    <m/>
    <n v="2024"/>
    <s v="N/A"/>
    <s v="I (import)"/>
    <m/>
  </r>
  <r>
    <s v="Watermelons"/>
    <x v="1"/>
    <s v="Yes"/>
    <s v="N/A"/>
    <s v="SEEDLESS"/>
    <x v="389"/>
    <s v="MEXICO CROSSINGS THROUGH OTAY MESA CALIFORNIA"/>
    <n v="34936"/>
    <s v="Truck"/>
    <m/>
    <m/>
    <n v="2024"/>
    <s v="N/A"/>
    <s v="I (import)"/>
    <m/>
  </r>
  <r>
    <s v="Watermelons"/>
    <x v="1"/>
    <s v="No"/>
    <s v="N/A"/>
    <s v="SEEDLESS"/>
    <x v="389"/>
    <s v="MEXICO CROSSINGS THROUGH OTAY MESA CALIFORNIA"/>
    <n v="65048"/>
    <s v="Truck"/>
    <m/>
    <m/>
    <n v="2024"/>
    <s v="N/A"/>
    <s v="I (import)"/>
    <m/>
  </r>
  <r>
    <s v="Watermelons"/>
    <x v="1"/>
    <s v="No"/>
    <s v="N/A"/>
    <s v="N/A"/>
    <x v="389"/>
    <s v="MEXICO CROSSINGS THROUGH PHARR TEXAS"/>
    <n v="708224"/>
    <s v="Truck"/>
    <m/>
    <m/>
    <n v="2024"/>
    <s v="N/A"/>
    <s v="I (import)"/>
    <m/>
  </r>
  <r>
    <s v="Watermelons"/>
    <x v="1"/>
    <s v="No"/>
    <s v="N/A"/>
    <s v="SEEDLESS"/>
    <x v="389"/>
    <s v="MEXICO CROSSINGS THROUGH PHARR TEXAS"/>
    <n v="174240"/>
    <s v="Truck"/>
    <m/>
    <m/>
    <n v="2024"/>
    <s v="N/A"/>
    <s v="I (import)"/>
    <m/>
  </r>
  <r>
    <s v="Watermelons"/>
    <x v="1"/>
    <s v="No"/>
    <s v="N/A"/>
    <s v="N/A"/>
    <x v="389"/>
    <s v="MEXICO CROSSINGS THROUGH PROGRESO TEXAS"/>
    <n v="2999467"/>
    <s v="Truck"/>
    <m/>
    <m/>
    <n v="2024"/>
    <s v="N/A"/>
    <s v="I (import)"/>
    <m/>
  </r>
  <r>
    <s v="Watermelons"/>
    <x v="1"/>
    <s v="No"/>
    <s v="N/A"/>
    <s v="SEEDLESS"/>
    <x v="389"/>
    <s v="MEXICO CROSSINGS THROUGH PROGRESO TEXAS"/>
    <n v="1090254"/>
    <s v="Truck"/>
    <m/>
    <m/>
    <n v="2024"/>
    <s v="N/A"/>
    <s v="I (import)"/>
    <m/>
  </r>
  <r>
    <s v="Watermelons"/>
    <x v="3"/>
    <s v="No"/>
    <s v="N/A"/>
    <s v="SEEDLESS"/>
    <x v="389"/>
    <s v="IMPORTS THROUGH FREEPORT TEXAS"/>
    <n v="292428"/>
    <s v="Boat"/>
    <m/>
    <m/>
    <n v="2024"/>
    <s v="N/A"/>
    <s v="I (import)"/>
    <m/>
  </r>
  <r>
    <s v="Watermelons"/>
    <x v="3"/>
    <s v="No"/>
    <s v="N/A"/>
    <s v="SEEDLESS"/>
    <x v="389"/>
    <s v="IMPORTS THROUGH LOS ANGELES-LONG BEACH CALIFORNIA"/>
    <n v="255420"/>
    <s v="Boat"/>
    <m/>
    <m/>
    <n v="2024"/>
    <s v="N/A"/>
    <s v="I (import)"/>
    <m/>
  </r>
  <r>
    <s v="Watermelons"/>
    <x v="0"/>
    <s v="No"/>
    <s v="N/A"/>
    <s v="N/A"/>
    <x v="389"/>
    <s v="IMPORTS THROUGH SAN JUAN PUERTO RICO"/>
    <n v="8463"/>
    <s v="Boat"/>
    <m/>
    <m/>
    <n v="2024"/>
    <s v="N/A"/>
    <s v="I (import)"/>
    <m/>
  </r>
  <r>
    <s v="Watermelons"/>
    <x v="1"/>
    <s v="No"/>
    <s v="N/A"/>
    <s v="N/A"/>
    <x v="390"/>
    <s v="MEXICO CROSSINGS THROUGH NOGALES ARIZONA"/>
    <n v="310528"/>
    <s v="Truck"/>
    <m/>
    <m/>
    <n v="2024"/>
    <s v="N/A"/>
    <s v="I (import)"/>
    <m/>
  </r>
  <r>
    <s v="Watermelons"/>
    <x v="1"/>
    <s v="No"/>
    <s v="N/A"/>
    <s v="RED FLESH SEEDLESS MINIATURE"/>
    <x v="390"/>
    <s v="MEXICO CROSSINGS THROUGH NOGALES ARIZONA"/>
    <n v="551956"/>
    <s v="Truck"/>
    <m/>
    <m/>
    <n v="2024"/>
    <s v="N/A"/>
    <s v="I (import)"/>
    <m/>
  </r>
  <r>
    <s v="Watermelons"/>
    <x v="1"/>
    <s v="Yes"/>
    <s v="N/A"/>
    <s v="SEEDLESS"/>
    <x v="390"/>
    <s v="MEXICO CROSSINGS THROUGH NOGALES ARIZONA"/>
    <n v="34936"/>
    <s v="Truck"/>
    <m/>
    <m/>
    <n v="2024"/>
    <s v="N/A"/>
    <s v="I (import)"/>
    <m/>
  </r>
  <r>
    <s v="Watermelons"/>
    <x v="1"/>
    <s v="No"/>
    <s v="N/A"/>
    <s v="SEEDLESS"/>
    <x v="390"/>
    <s v="MEXICO CROSSINGS THROUGH NOGALES ARIZONA"/>
    <n v="1805540"/>
    <s v="Truck"/>
    <m/>
    <m/>
    <n v="2024"/>
    <s v="N/A"/>
    <s v="I (import)"/>
    <m/>
  </r>
  <r>
    <s v="Watermelons"/>
    <x v="1"/>
    <s v="No"/>
    <s v="N/A"/>
    <s v="N/A"/>
    <x v="390"/>
    <s v="MEXICO CROSSINGS THROUGH OTAY MESA CALIFORNIA"/>
    <n v="34749"/>
    <s v="Truck"/>
    <m/>
    <m/>
    <n v="2024"/>
    <s v="N/A"/>
    <s v="I (import)"/>
    <m/>
  </r>
  <r>
    <s v="Watermelons"/>
    <x v="1"/>
    <s v="No"/>
    <s v="N/A"/>
    <s v="SEEDLESS"/>
    <x v="390"/>
    <s v="MEXICO CROSSINGS THROUGH OTAY MESA CALIFORNIA"/>
    <n v="88352"/>
    <s v="Truck"/>
    <m/>
    <m/>
    <n v="2024"/>
    <s v="N/A"/>
    <s v="I (import)"/>
    <m/>
  </r>
  <r>
    <s v="Watermelons"/>
    <x v="1"/>
    <s v="No"/>
    <s v="N/A"/>
    <s v="N/A"/>
    <x v="390"/>
    <s v="MEXICO CROSSINGS THROUGH PROGRESO TEXAS"/>
    <n v="226237"/>
    <s v="Truck"/>
    <m/>
    <m/>
    <n v="2024"/>
    <s v="N/A"/>
    <s v="I (import)"/>
    <m/>
  </r>
  <r>
    <s v="Watermelons"/>
    <x v="3"/>
    <s v="No"/>
    <s v="N/A"/>
    <s v="N/A"/>
    <x v="390"/>
    <s v="IMPORTS THROUGH LOS ANGELES-LONG BEACH CALIFORNIA"/>
    <n v="255420"/>
    <s v="Boat"/>
    <m/>
    <m/>
    <n v="2024"/>
    <s v="N/A"/>
    <s v="I (import)"/>
    <m/>
  </r>
  <r>
    <s v="Watermelons"/>
    <x v="3"/>
    <s v="No"/>
    <s v="N/A"/>
    <s v="N/A"/>
    <x v="390"/>
    <s v="IMPORTS THROUGH PORT CANAVERAL FLORIDA"/>
    <n v="1727810"/>
    <s v="Boat"/>
    <m/>
    <m/>
    <n v="2024"/>
    <s v="N/A"/>
    <s v="I (import)"/>
    <m/>
  </r>
  <r>
    <s v="Watermelons"/>
    <x v="0"/>
    <s v="No"/>
    <s v="N/A"/>
    <s v="N/A"/>
    <x v="390"/>
    <s v="IMPORTS THROUGH SAN JUAN PUERTO RICO"/>
    <n v="56054"/>
    <s v="Boat"/>
    <m/>
    <m/>
    <n v="2024"/>
    <s v="N/A"/>
    <s v="I (import)"/>
    <m/>
  </r>
  <r>
    <s v="Watermelons"/>
    <x v="3"/>
    <s v="No"/>
    <s v="N/A"/>
    <s v="N/A"/>
    <x v="390"/>
    <s v="IMPORTS THROUGH SOUTH FLORIDA/TAMPA"/>
    <n v="42174"/>
    <s v="Boat"/>
    <m/>
    <m/>
    <n v="2024"/>
    <s v="N/A"/>
    <s v="I (import)"/>
    <m/>
  </r>
  <r>
    <s v="Watermelons"/>
    <x v="0"/>
    <s v="No"/>
    <s v="N/A"/>
    <s v="N/A"/>
    <x v="391"/>
    <s v="IMPORTS THROUGH SAN JUAN PUERTO RICO"/>
    <n v="50829"/>
    <s v="Boat"/>
    <m/>
    <m/>
    <n v="2024"/>
    <s v="N/A"/>
    <s v="I (import)"/>
    <m/>
  </r>
  <r>
    <s v="Watermelons"/>
    <x v="3"/>
    <s v="No"/>
    <s v="N/A"/>
    <s v="N/A"/>
    <x v="391"/>
    <s v="IMPORTS THROUGH WILMINGTON DELAWARE"/>
    <n v="337392"/>
    <s v="Boat"/>
    <m/>
    <m/>
    <n v="2024"/>
    <s v="N/A"/>
    <s v="I (import)"/>
    <m/>
  </r>
  <r>
    <s v="Watermelons"/>
    <x v="1"/>
    <s v="No"/>
    <s v="N/A"/>
    <s v="N/A"/>
    <x v="391"/>
    <s v="MEXICO CROSSINGS THROUGH NOGALES ARIZONA"/>
    <n v="274901"/>
    <s v="Truck"/>
    <m/>
    <m/>
    <n v="2024"/>
    <s v="N/A"/>
    <s v="I (import)"/>
    <m/>
  </r>
  <r>
    <s v="Watermelons"/>
    <x v="1"/>
    <s v="No"/>
    <s v="N/A"/>
    <s v="RED FLESH SEEDLESS MINIATURE"/>
    <x v="391"/>
    <s v="MEXICO CROSSINGS THROUGH NOGALES ARIZONA"/>
    <n v="652901"/>
    <s v="Truck"/>
    <m/>
    <m/>
    <n v="2024"/>
    <s v="N/A"/>
    <s v="I (import)"/>
    <m/>
  </r>
  <r>
    <s v="Watermelons"/>
    <x v="1"/>
    <s v="Yes"/>
    <s v="N/A"/>
    <s v="SEEDLESS"/>
    <x v="391"/>
    <s v="MEXICO CROSSINGS THROUGH NOGALES ARIZONA"/>
    <n v="102535"/>
    <s v="Truck"/>
    <m/>
    <m/>
    <n v="2024"/>
    <s v="N/A"/>
    <s v="I (import)"/>
    <m/>
  </r>
  <r>
    <s v="Watermelons"/>
    <x v="1"/>
    <s v="No"/>
    <s v="N/A"/>
    <s v="SEEDLESS"/>
    <x v="391"/>
    <s v="MEXICO CROSSINGS THROUGH NOGALES ARIZONA"/>
    <n v="1510236"/>
    <s v="Truck"/>
    <m/>
    <m/>
    <n v="2024"/>
    <s v="N/A"/>
    <s v="I (import)"/>
    <m/>
  </r>
  <r>
    <s v="Watermelons"/>
    <x v="1"/>
    <s v="No"/>
    <s v="N/A"/>
    <s v="N/A"/>
    <x v="391"/>
    <s v="MEXICO CROSSINGS THROUGH OTAY MESA CALIFORNIA"/>
    <n v="11264"/>
    <s v="Truck"/>
    <m/>
    <m/>
    <n v="2024"/>
    <s v="N/A"/>
    <s v="I (import)"/>
    <m/>
  </r>
  <r>
    <s v="Watermelons"/>
    <x v="1"/>
    <s v="No"/>
    <s v="N/A"/>
    <s v="SEEDLESS"/>
    <x v="391"/>
    <s v="MEXICO CROSSINGS THROUGH OTAY MESA CALIFORNIA"/>
    <n v="1960"/>
    <s v="Truck"/>
    <m/>
    <m/>
    <n v="2024"/>
    <s v="N/A"/>
    <s v="I (import)"/>
    <m/>
  </r>
  <r>
    <s v="Watermelons"/>
    <x v="3"/>
    <s v="No"/>
    <s v="N/A"/>
    <s v="RED FLESH SEEDLESS MINIATURE"/>
    <x v="391"/>
    <s v="MEXICO CROSSINGS THROUGH PHARR TEXAS"/>
    <n v="36683"/>
    <s v="Truck"/>
    <m/>
    <m/>
    <n v="2024"/>
    <s v="N/A"/>
    <s v="I (import)"/>
    <m/>
  </r>
  <r>
    <s v="Watermelons"/>
    <x v="1"/>
    <s v="No"/>
    <s v="N/A"/>
    <s v="SEEDLESS"/>
    <x v="391"/>
    <s v="MEXICO CROSSINGS THROUGH PHARR TEXAS"/>
    <n v="895961"/>
    <s v="Truck"/>
    <m/>
    <m/>
    <n v="2024"/>
    <s v="N/A"/>
    <s v="I (import)"/>
    <m/>
  </r>
  <r>
    <s v="Watermelons"/>
    <x v="1"/>
    <s v="No"/>
    <s v="N/A"/>
    <s v="N/A"/>
    <x v="391"/>
    <s v="MEXICO CROSSINGS THROUGH PROGRESO TEXAS"/>
    <n v="1758134"/>
    <s v="Truck"/>
    <m/>
    <m/>
    <n v="2024"/>
    <s v="N/A"/>
    <s v="I (import)"/>
    <m/>
  </r>
  <r>
    <s v="Watermelons"/>
    <x v="1"/>
    <s v="No"/>
    <s v="N/A"/>
    <s v="SEEDLESS"/>
    <x v="391"/>
    <s v="MEXICO CROSSINGS THROUGH PROGRESO TEXAS"/>
    <n v="84300"/>
    <s v="Truck"/>
    <m/>
    <m/>
    <n v="2024"/>
    <s v="N/A"/>
    <s v="I (import)"/>
    <m/>
  </r>
  <r>
    <s v="Watermelons"/>
    <x v="1"/>
    <s v="No"/>
    <s v="N/A"/>
    <s v="N/A"/>
    <x v="392"/>
    <s v="MEXICO CROSSINGS THROUGH NOGALES ARIZONA"/>
    <n v="761814"/>
    <s v="Truck"/>
    <m/>
    <m/>
    <n v="2024"/>
    <s v="N/A"/>
    <s v="I (import)"/>
    <m/>
  </r>
  <r>
    <s v="Watermelons"/>
    <x v="1"/>
    <s v="No"/>
    <s v="N/A"/>
    <s v="RED FLESH SEEDLESS MINIATURE"/>
    <x v="392"/>
    <s v="MEXICO CROSSINGS THROUGH NOGALES ARIZONA"/>
    <n v="269632"/>
    <s v="Truck"/>
    <m/>
    <m/>
    <n v="2024"/>
    <s v="N/A"/>
    <s v="I (import)"/>
    <m/>
  </r>
  <r>
    <s v="Watermelons"/>
    <x v="1"/>
    <s v="Yes"/>
    <s v="N/A"/>
    <s v="SEEDLESS"/>
    <x v="392"/>
    <s v="MEXICO CROSSINGS THROUGH NOGALES ARIZONA"/>
    <n v="264992"/>
    <s v="Truck"/>
    <m/>
    <m/>
    <n v="2024"/>
    <s v="N/A"/>
    <s v="I (import)"/>
    <m/>
  </r>
  <r>
    <s v="Watermelons"/>
    <x v="1"/>
    <s v="No"/>
    <s v="N/A"/>
    <s v="SEEDLESS"/>
    <x v="392"/>
    <s v="MEXICO CROSSINGS THROUGH NOGALES ARIZONA"/>
    <n v="1034807"/>
    <s v="Truck"/>
    <m/>
    <m/>
    <n v="2024"/>
    <s v="N/A"/>
    <s v="I (import)"/>
    <m/>
  </r>
  <r>
    <s v="Watermelons"/>
    <x v="1"/>
    <s v="No"/>
    <s v="N/A"/>
    <s v="N/A"/>
    <x v="392"/>
    <s v="MEXICO CROSSINGS THROUGH OTAY MESA CALIFORNIA"/>
    <n v="61602"/>
    <s v="Truck"/>
    <m/>
    <m/>
    <n v="2024"/>
    <s v="N/A"/>
    <s v="I (import)"/>
    <m/>
  </r>
  <r>
    <s v="Watermelons"/>
    <x v="1"/>
    <s v="No"/>
    <s v="N/A"/>
    <s v="SEEDLESS"/>
    <x v="392"/>
    <s v="MEXICO CROSSINGS THROUGH PHARR TEXAS"/>
    <n v="918720"/>
    <s v="Truck"/>
    <m/>
    <m/>
    <n v="2024"/>
    <s v="N/A"/>
    <s v="I (import)"/>
    <m/>
  </r>
  <r>
    <s v="Watermelons"/>
    <x v="1"/>
    <s v="No"/>
    <s v="N/A"/>
    <s v="N/A"/>
    <x v="392"/>
    <s v="MEXICO CROSSINGS THROUGH PROGRESO TEXAS"/>
    <n v="1310606"/>
    <s v="Truck"/>
    <m/>
    <m/>
    <n v="2024"/>
    <s v="N/A"/>
    <s v="I (import)"/>
    <m/>
  </r>
  <r>
    <s v="Watermelons"/>
    <x v="1"/>
    <s v="No"/>
    <s v="N/A"/>
    <s v="SEEDLESS"/>
    <x v="392"/>
    <s v="MEXICO CROSSINGS THROUGH PROGRESO TEXAS"/>
    <n v="3041258"/>
    <s v="Truck"/>
    <m/>
    <m/>
    <n v="2024"/>
    <s v="N/A"/>
    <s v="I (import)"/>
    <m/>
  </r>
  <r>
    <s v="Watermelons"/>
    <x v="1"/>
    <s v="No"/>
    <s v="N/A"/>
    <s v="SEEDLESS"/>
    <x v="392"/>
    <s v="MEXICO CROSSINGS THROUGH RIO GRANDE CITY TEXAS"/>
    <n v="39600"/>
    <s v="Truck"/>
    <m/>
    <m/>
    <n v="2024"/>
    <s v="N/A"/>
    <s v="I (import)"/>
    <m/>
  </r>
  <r>
    <s v="Watermelons"/>
    <x v="3"/>
    <s v="No"/>
    <s v="N/A"/>
    <s v="N/A"/>
    <x v="392"/>
    <s v="IMPORTS THROUGH PHILADELPHIA-CAMDEN PENNSYLVANIA-NEW JERSEY"/>
    <n v="583055"/>
    <s v="Boat"/>
    <m/>
    <m/>
    <n v="2024"/>
    <s v="N/A"/>
    <s v="I (import)"/>
    <m/>
  </r>
  <r>
    <s v="Watermelons"/>
    <x v="3"/>
    <s v="No"/>
    <s v="N/A"/>
    <s v="N/A"/>
    <x v="392"/>
    <s v="IMPORTS THROUGH PORT CANAVERAL FLORIDA"/>
    <n v="168788"/>
    <s v="Boat"/>
    <m/>
    <m/>
    <n v="2024"/>
    <s v="N/A"/>
    <s v="I (import)"/>
    <m/>
  </r>
  <r>
    <s v="Watermelons"/>
    <x v="3"/>
    <s v="No"/>
    <s v="N/A"/>
    <s v="SEEDLESS"/>
    <x v="392"/>
    <s v="IMPORTS THROUGH PORT CANAVERAL FLORIDA"/>
    <n v="165739"/>
    <s v="Boat"/>
    <m/>
    <m/>
    <n v="2024"/>
    <s v="N/A"/>
    <s v="I (import)"/>
    <m/>
  </r>
  <r>
    <s v="Watermelons"/>
    <x v="4"/>
    <s v="No"/>
    <s v="N/A"/>
    <s v="RED FLESH SEEDLESS MINIATURE"/>
    <x v="392"/>
    <s v="IMPORTS THROUGH PORT CANAVERAL FLORIDA"/>
    <n v="250250"/>
    <s v="Boat"/>
    <m/>
    <m/>
    <n v="2024"/>
    <s v="N/A"/>
    <s v="I (import)"/>
    <m/>
  </r>
  <r>
    <s v="Watermelons"/>
    <x v="4"/>
    <s v="No"/>
    <s v="N/A"/>
    <s v="SEEDLESS"/>
    <x v="392"/>
    <s v="IMPORTS THROUGH PORT CANAVERAL FLORIDA"/>
    <n v="178750"/>
    <s v="Boat"/>
    <m/>
    <m/>
    <n v="2024"/>
    <s v="N/A"/>
    <s v="I (import)"/>
    <m/>
  </r>
  <r>
    <s v="Watermelons"/>
    <x v="3"/>
    <s v="No"/>
    <s v="N/A"/>
    <s v="N/A"/>
    <x v="392"/>
    <s v="IMPORTS THROUGH SOUTH FLORIDA/TAMPA"/>
    <n v="147"/>
    <s v="Boat"/>
    <m/>
    <m/>
    <n v="2024"/>
    <s v="N/A"/>
    <s v="I (import)"/>
    <m/>
  </r>
  <r>
    <s v="Watermelons"/>
    <x v="3"/>
    <s v="No"/>
    <s v="N/A"/>
    <s v="SEEDLESS"/>
    <x v="393"/>
    <s v="IMPORTS THROUGH FREEPORT TEXAS"/>
    <n v="538507"/>
    <s v="Boat"/>
    <m/>
    <m/>
    <n v="2024"/>
    <s v="N/A"/>
    <s v="I (import)"/>
    <m/>
  </r>
  <r>
    <s v="Watermelons"/>
    <x v="5"/>
    <s v="No"/>
    <s v="N/A"/>
    <s v="SEEDLESS"/>
    <x v="393"/>
    <s v="IMPORTS THROUGH PHILADELPHIA-CAMDEN PENNSYLVANIA-NEW JERSEY"/>
    <n v="335881"/>
    <s v="Boat"/>
    <m/>
    <m/>
    <n v="2024"/>
    <s v="N/A"/>
    <s v="I (import)"/>
    <m/>
  </r>
  <r>
    <s v="Watermelons"/>
    <x v="3"/>
    <s v="No"/>
    <s v="N/A"/>
    <s v="N/A"/>
    <x v="393"/>
    <s v="IMPORTS THROUGH PHILADELPHIA-CAMDEN PENNSYLVANIA-NEW JERSEY"/>
    <n v="170280"/>
    <s v="Boat"/>
    <m/>
    <m/>
    <n v="2024"/>
    <s v="N/A"/>
    <s v="I (import)"/>
    <m/>
  </r>
  <r>
    <s v="Watermelons"/>
    <x v="3"/>
    <s v="No"/>
    <s v="N/A"/>
    <s v="RED FLESH SEEDLESS MINIATURE"/>
    <x v="393"/>
    <s v="IMPORTS THROUGH PHILADELPHIA-CAMDEN PENNSYLVANIA-NEW JERSEY"/>
    <n v="679250"/>
    <s v="Boat"/>
    <m/>
    <m/>
    <n v="2024"/>
    <s v="N/A"/>
    <s v="I (import)"/>
    <m/>
  </r>
  <r>
    <s v="Watermelons"/>
    <x v="3"/>
    <s v="No"/>
    <s v="N/A"/>
    <s v="SEEDLESS"/>
    <x v="393"/>
    <s v="IMPORTS THROUGH PHILADELPHIA-CAMDEN PENNSYLVANIA-NEW JERSEY"/>
    <n v="289472"/>
    <s v="Boat"/>
    <m/>
    <m/>
    <n v="2024"/>
    <s v="N/A"/>
    <s v="I (import)"/>
    <m/>
  </r>
  <r>
    <s v="Watermelons"/>
    <x v="3"/>
    <s v="No"/>
    <s v="N/A"/>
    <s v="N/A"/>
    <x v="393"/>
    <s v="IMPORTS THROUGH PORT CANAVERAL FLORIDA"/>
    <n v="257800"/>
    <s v="Boat"/>
    <m/>
    <m/>
    <n v="2024"/>
    <s v="N/A"/>
    <s v="I (import)"/>
    <m/>
  </r>
  <r>
    <s v="Watermelons"/>
    <x v="3"/>
    <s v="No"/>
    <s v="N/A"/>
    <s v="SEEDLESS"/>
    <x v="393"/>
    <s v="IMPORTS THROUGH PORT CANAVERAL FLORIDA"/>
    <n v="738461"/>
    <s v="Boat"/>
    <m/>
    <m/>
    <n v="2024"/>
    <s v="N/A"/>
    <s v="I (import)"/>
    <m/>
  </r>
  <r>
    <s v="Watermelons"/>
    <x v="3"/>
    <s v="No"/>
    <s v="N/A"/>
    <s v="N/A"/>
    <x v="393"/>
    <s v="IMPORTS THROUGH SOUTH FLORIDA/TAMPA"/>
    <n v="863276"/>
    <s v="Boat"/>
    <m/>
    <m/>
    <n v="2024"/>
    <s v="N/A"/>
    <s v="I (import)"/>
    <m/>
  </r>
  <r>
    <s v="Watermelons"/>
    <x v="3"/>
    <s v="No"/>
    <s v="N/A"/>
    <s v="SEEDLESS"/>
    <x v="393"/>
    <s v="IMPORTS THROUGH SOUTH FLORIDA/TAMPA"/>
    <n v="1611049"/>
    <s v="Boat"/>
    <m/>
    <m/>
    <n v="2024"/>
    <s v="N/A"/>
    <s v="I (import)"/>
    <m/>
  </r>
  <r>
    <s v="Watermelons"/>
    <x v="3"/>
    <s v="No"/>
    <s v="N/A"/>
    <s v="SEEDLESS"/>
    <x v="393"/>
    <s v="IMPORTS THROUGH WILMINGTON NORTH CAROLINA"/>
    <n v="184378"/>
    <s v="Boat"/>
    <m/>
    <m/>
    <n v="2024"/>
    <s v="N/A"/>
    <s v="I (import)"/>
    <m/>
  </r>
  <r>
    <s v="Watermelons"/>
    <x v="1"/>
    <s v="No"/>
    <s v="N/A"/>
    <s v="N/A"/>
    <x v="393"/>
    <s v="MEXICO CROSSINGS THROUGH NOGALES ARIZONA"/>
    <n v="292992"/>
    <s v="Truck"/>
    <m/>
    <m/>
    <n v="2024"/>
    <s v="N/A"/>
    <s v="I (import)"/>
    <m/>
  </r>
  <r>
    <s v="Watermelons"/>
    <x v="1"/>
    <s v="Yes"/>
    <s v="N/A"/>
    <s v="SEEDLESS"/>
    <x v="393"/>
    <s v="MEXICO CROSSINGS THROUGH NOGALES ARIZONA"/>
    <n v="106891"/>
    <s v="Truck"/>
    <m/>
    <m/>
    <n v="2024"/>
    <s v="N/A"/>
    <s v="I (import)"/>
    <m/>
  </r>
  <r>
    <s v="Watermelons"/>
    <x v="1"/>
    <s v="No"/>
    <s v="N/A"/>
    <s v="SEEDLESS"/>
    <x v="393"/>
    <s v="MEXICO CROSSINGS THROUGH NOGALES ARIZONA"/>
    <n v="1364370"/>
    <s v="Truck"/>
    <m/>
    <m/>
    <n v="2024"/>
    <s v="N/A"/>
    <s v="I (import)"/>
    <m/>
  </r>
  <r>
    <s v="Watermelons"/>
    <x v="1"/>
    <s v="No"/>
    <s v="N/A"/>
    <s v="N/A"/>
    <x v="393"/>
    <s v="MEXICO CROSSINGS THROUGH OTAY MESA CALIFORNIA"/>
    <n v="36436"/>
    <s v="Truck"/>
    <m/>
    <m/>
    <n v="2024"/>
    <s v="N/A"/>
    <s v="I (import)"/>
    <m/>
  </r>
  <r>
    <s v="Watermelons"/>
    <x v="1"/>
    <s v="No"/>
    <s v="N/A"/>
    <s v="N/A"/>
    <x v="393"/>
    <s v="MEXICO CROSSINGS THROUGH PHARR TEXAS"/>
    <n v="239250"/>
    <s v="Truck"/>
    <m/>
    <m/>
    <n v="2024"/>
    <s v="N/A"/>
    <s v="I (import)"/>
    <m/>
  </r>
  <r>
    <s v="Watermelons"/>
    <x v="1"/>
    <s v="No"/>
    <s v="N/A"/>
    <s v="SEEDLESS"/>
    <x v="393"/>
    <s v="MEXICO CROSSINGS THROUGH PHARR TEXAS"/>
    <n v="312682"/>
    <s v="Truck"/>
    <m/>
    <m/>
    <n v="2024"/>
    <s v="N/A"/>
    <s v="I (import)"/>
    <m/>
  </r>
  <r>
    <s v="Watermelons"/>
    <x v="1"/>
    <s v="No"/>
    <s v="N/A"/>
    <s v="N/A"/>
    <x v="393"/>
    <s v="MEXICO CROSSINGS THROUGH PROGRESO TEXAS"/>
    <n v="3400529"/>
    <s v="Truck"/>
    <m/>
    <m/>
    <n v="2024"/>
    <s v="N/A"/>
    <s v="I (import)"/>
    <m/>
  </r>
  <r>
    <s v="Watermelons"/>
    <x v="1"/>
    <s v="No"/>
    <s v="N/A"/>
    <s v="N/A"/>
    <x v="394"/>
    <s v="MEXICO CROSSINGS THROUGH NOGALES ARIZONA"/>
    <n v="120725"/>
    <s v="Truck"/>
    <m/>
    <m/>
    <n v="2024"/>
    <s v="N/A"/>
    <s v="I (import)"/>
    <m/>
  </r>
  <r>
    <s v="Watermelons"/>
    <x v="1"/>
    <s v="No"/>
    <s v="N/A"/>
    <s v="RED FLESH SEEDLESS MINIATURE"/>
    <x v="394"/>
    <s v="MEXICO CROSSINGS THROUGH NOGALES ARIZONA"/>
    <n v="370179"/>
    <s v="Truck"/>
    <m/>
    <m/>
    <n v="2024"/>
    <s v="N/A"/>
    <s v="I (import)"/>
    <m/>
  </r>
  <r>
    <s v="Watermelons"/>
    <x v="1"/>
    <s v="No"/>
    <s v="N/A"/>
    <s v="SEEDLESS"/>
    <x v="394"/>
    <s v="MEXICO CROSSINGS THROUGH NOGALES ARIZONA"/>
    <n v="3132001"/>
    <s v="Truck"/>
    <m/>
    <m/>
    <n v="2024"/>
    <s v="N/A"/>
    <s v="I (import)"/>
    <m/>
  </r>
  <r>
    <s v="Watermelons"/>
    <x v="1"/>
    <s v="No"/>
    <s v="N/A"/>
    <s v="N/A"/>
    <x v="394"/>
    <s v="MEXICO CROSSINGS THROUGH OTAY MESA CALIFORNIA"/>
    <n v="62047"/>
    <s v="Truck"/>
    <m/>
    <m/>
    <n v="2024"/>
    <s v="N/A"/>
    <s v="I (import)"/>
    <m/>
  </r>
  <r>
    <s v="Watermelons"/>
    <x v="1"/>
    <s v="No"/>
    <s v="N/A"/>
    <s v="SEEDLESS"/>
    <x v="394"/>
    <s v="MEXICO CROSSINGS THROUGH OTAY MESA CALIFORNIA"/>
    <n v="2112"/>
    <s v="Truck"/>
    <m/>
    <m/>
    <n v="2024"/>
    <s v="N/A"/>
    <s v="I (import)"/>
    <m/>
  </r>
  <r>
    <s v="Watermelons"/>
    <x v="1"/>
    <s v="No"/>
    <s v="N/A"/>
    <s v="N/A"/>
    <x v="394"/>
    <s v="MEXICO CROSSINGS THROUGH PHARR TEXAS"/>
    <n v="87318"/>
    <s v="Truck"/>
    <m/>
    <m/>
    <n v="2024"/>
    <s v="N/A"/>
    <s v="I (import)"/>
    <m/>
  </r>
  <r>
    <s v="Watermelons"/>
    <x v="1"/>
    <s v="No"/>
    <s v="N/A"/>
    <s v="SEEDLESS"/>
    <x v="394"/>
    <s v="MEXICO CROSSINGS THROUGH PHARR TEXAS"/>
    <n v="340243"/>
    <s v="Truck"/>
    <m/>
    <m/>
    <n v="2024"/>
    <s v="N/A"/>
    <s v="I (import)"/>
    <m/>
  </r>
  <r>
    <s v="Watermelons"/>
    <x v="1"/>
    <s v="No"/>
    <s v="N/A"/>
    <s v="N/A"/>
    <x v="394"/>
    <s v="MEXICO CROSSINGS THROUGH PROGRESO TEXAS"/>
    <n v="1009226"/>
    <s v="Truck"/>
    <m/>
    <m/>
    <n v="2024"/>
    <s v="N/A"/>
    <s v="I (import)"/>
    <m/>
  </r>
  <r>
    <s v="Watermelons"/>
    <x v="1"/>
    <s v="No"/>
    <s v="N/A"/>
    <s v="SEEDLESS"/>
    <x v="394"/>
    <s v="MEXICO CROSSINGS THROUGH PROGRESO TEXAS"/>
    <n v="2046055"/>
    <s v="Truck"/>
    <m/>
    <m/>
    <n v="2024"/>
    <s v="N/A"/>
    <s v="I (import)"/>
    <m/>
  </r>
  <r>
    <s v="Watermelons"/>
    <x v="1"/>
    <s v="No"/>
    <s v="N/A"/>
    <s v="SEEDLESS"/>
    <x v="394"/>
    <s v="MEXICO CROSSINGS THROUGH RIO GRANDE CITY TEXAS"/>
    <n v="352946"/>
    <s v="Truck"/>
    <m/>
    <m/>
    <n v="2024"/>
    <s v="N/A"/>
    <s v="I (import)"/>
    <m/>
  </r>
  <r>
    <s v="Watermelons"/>
    <x v="3"/>
    <s v="No"/>
    <s v="N/A"/>
    <s v="RED FLESH SEEDLESS MINIATURE"/>
    <x v="394"/>
    <s v="IMPORTS THROUGH LOS ANGELES-LONG BEACH CALIFORNIA"/>
    <n v="107250"/>
    <s v="Boat"/>
    <m/>
    <m/>
    <n v="2024"/>
    <s v="N/A"/>
    <s v="I (import)"/>
    <m/>
  </r>
  <r>
    <s v="Watermelons"/>
    <x v="3"/>
    <s v="No"/>
    <s v="N/A"/>
    <s v="SEEDLESS"/>
    <x v="394"/>
    <s v="IMPORTS THROUGH LOS ANGELES-LONG BEACH CALIFORNIA"/>
    <n v="82964"/>
    <s v="Boat"/>
    <m/>
    <m/>
    <n v="2024"/>
    <s v="N/A"/>
    <s v="I (import)"/>
    <m/>
  </r>
  <r>
    <s v="Watermelons"/>
    <x v="3"/>
    <s v="No"/>
    <s v="N/A"/>
    <s v="N/A"/>
    <x v="394"/>
    <s v="IMPORTS THROUGH PORT CANAVERAL FLORIDA"/>
    <n v="371008"/>
    <s v="Boat"/>
    <m/>
    <m/>
    <n v="2024"/>
    <s v="N/A"/>
    <s v="I (import)"/>
    <m/>
  </r>
  <r>
    <s v="Watermelons"/>
    <x v="3"/>
    <s v="No"/>
    <s v="N/A"/>
    <s v="RED FLESH SEEDLESS MINIATURE"/>
    <x v="394"/>
    <s v="IMPORTS THROUGH PORT CANAVERAL FLORIDA"/>
    <n v="3074500"/>
    <s v="Boat"/>
    <m/>
    <m/>
    <n v="2024"/>
    <s v="N/A"/>
    <s v="I (import)"/>
    <m/>
  </r>
  <r>
    <s v="Watermelons"/>
    <x v="3"/>
    <s v="No"/>
    <s v="N/A"/>
    <s v="SEEDLESS"/>
    <x v="394"/>
    <s v="IMPORTS THROUGH PORT CANAVERAL FLORIDA"/>
    <n v="1430000"/>
    <s v="Boat"/>
    <m/>
    <m/>
    <n v="2024"/>
    <s v="N/A"/>
    <s v="I (import)"/>
    <m/>
  </r>
  <r>
    <s v="Watermelons"/>
    <x v="3"/>
    <s v="No"/>
    <s v="N/A"/>
    <s v="N/A"/>
    <x v="394"/>
    <s v="IMPORTS THROUGH SOUTH FLORIDA/TAMPA"/>
    <n v="135903"/>
    <s v="Boat"/>
    <m/>
    <m/>
    <n v="2024"/>
    <s v="N/A"/>
    <s v="I (import)"/>
    <m/>
  </r>
  <r>
    <s v="Watermelons"/>
    <x v="3"/>
    <s v="No"/>
    <s v="N/A"/>
    <s v="SEEDLESS"/>
    <x v="394"/>
    <s v="IMPORTS THROUGH SOUTH FLORIDA/TAMPA"/>
    <n v="3503476"/>
    <s v="Boat"/>
    <m/>
    <m/>
    <n v="2024"/>
    <s v="N/A"/>
    <s v="I (import)"/>
    <m/>
  </r>
  <r>
    <s v="Watermelons"/>
    <x v="3"/>
    <s v="No"/>
    <s v="N/A"/>
    <s v="SEEDLESS"/>
    <x v="395"/>
    <s v="IMPORTS THROUGH LOS ANGELES-LONG BEACH CALIFORNIA"/>
    <n v="396000"/>
    <s v="Boat"/>
    <m/>
    <m/>
    <n v="2024"/>
    <s v="N/A"/>
    <s v="I (import)"/>
    <m/>
  </r>
  <r>
    <s v="Watermelons"/>
    <x v="3"/>
    <s v="No"/>
    <s v="N/A"/>
    <s v="N/A"/>
    <x v="395"/>
    <s v="IMPORTS THROUGH PHILADELPHIA-CAMDEN PENNSYLVANIA-NEW JERSEY"/>
    <n v="271082"/>
    <s v="Boat"/>
    <m/>
    <m/>
    <n v="2024"/>
    <s v="N/A"/>
    <s v="I (import)"/>
    <m/>
  </r>
  <r>
    <s v="Watermelons"/>
    <x v="3"/>
    <s v="No"/>
    <s v="N/A"/>
    <s v="N/A"/>
    <x v="395"/>
    <s v="IMPORTS THROUGH PORT CANAVERAL FLORIDA"/>
    <n v="41072"/>
    <s v="Boat"/>
    <m/>
    <m/>
    <n v="2024"/>
    <s v="N/A"/>
    <s v="I (import)"/>
    <m/>
  </r>
  <r>
    <s v="Watermelons"/>
    <x v="0"/>
    <s v="No"/>
    <s v="N/A"/>
    <s v="N/A"/>
    <x v="395"/>
    <s v="IMPORTS THROUGH SAN JUAN PUERTO RICO"/>
    <n v="4490"/>
    <s v="Boat"/>
    <m/>
    <m/>
    <n v="2024"/>
    <s v="N/A"/>
    <s v="I (import)"/>
    <m/>
  </r>
  <r>
    <s v="Watermelons"/>
    <x v="3"/>
    <s v="No"/>
    <s v="N/A"/>
    <s v="SEEDLESS"/>
    <x v="395"/>
    <s v="IMPORTS THROUGH SOUTH FLORIDA/TAMPA"/>
    <n v="44000"/>
    <s v="Boat"/>
    <m/>
    <m/>
    <n v="2024"/>
    <s v="N/A"/>
    <s v="I (import)"/>
    <m/>
  </r>
  <r>
    <s v="Watermelons"/>
    <x v="3"/>
    <s v="No"/>
    <s v="N/A"/>
    <s v="N/A"/>
    <x v="395"/>
    <s v="IMPORTS THROUGH WILMINGTON DELAWARE"/>
    <n v="340318"/>
    <s v="Boat"/>
    <m/>
    <m/>
    <n v="2024"/>
    <s v="N/A"/>
    <s v="I (import)"/>
    <m/>
  </r>
  <r>
    <s v="Watermelons"/>
    <x v="3"/>
    <s v="No"/>
    <s v="N/A"/>
    <s v="SEEDLESS"/>
    <x v="395"/>
    <s v="IMPORTS THROUGH WILMINGTON DELAWARE"/>
    <n v="168696"/>
    <s v="Boat"/>
    <m/>
    <m/>
    <n v="2024"/>
    <s v="N/A"/>
    <s v="I (import)"/>
    <m/>
  </r>
  <r>
    <s v="Watermelons"/>
    <x v="1"/>
    <s v="No"/>
    <s v="N/A"/>
    <s v="N/A"/>
    <x v="395"/>
    <s v="MEXICO CROSSINGS THROUGH NOGALES ARIZONA"/>
    <n v="333535"/>
    <s v="Truck"/>
    <m/>
    <m/>
    <n v="2024"/>
    <s v="N/A"/>
    <s v="I (import)"/>
    <m/>
  </r>
  <r>
    <s v="Watermelons"/>
    <x v="1"/>
    <s v="No"/>
    <s v="N/A"/>
    <s v="RED FLESH SEEDLESS MINIATURE"/>
    <x v="395"/>
    <s v="MEXICO CROSSINGS THROUGH NOGALES ARIZONA"/>
    <n v="569131"/>
    <s v="Truck"/>
    <m/>
    <m/>
    <n v="2024"/>
    <s v="N/A"/>
    <s v="I (import)"/>
    <m/>
  </r>
  <r>
    <s v="Watermelons"/>
    <x v="1"/>
    <s v="Yes"/>
    <s v="N/A"/>
    <s v="SEEDLESS"/>
    <x v="395"/>
    <s v="MEXICO CROSSINGS THROUGH NOGALES ARIZONA"/>
    <n v="173426"/>
    <s v="Truck"/>
    <m/>
    <m/>
    <n v="2024"/>
    <s v="N/A"/>
    <s v="I (import)"/>
    <m/>
  </r>
  <r>
    <s v="Watermelons"/>
    <x v="1"/>
    <s v="No"/>
    <s v="N/A"/>
    <s v="SEEDLESS"/>
    <x v="395"/>
    <s v="MEXICO CROSSINGS THROUGH NOGALES ARIZONA"/>
    <n v="951799"/>
    <s v="Truck"/>
    <m/>
    <m/>
    <n v="2024"/>
    <s v="N/A"/>
    <s v="I (import)"/>
    <m/>
  </r>
  <r>
    <s v="Watermelons"/>
    <x v="1"/>
    <s v="No"/>
    <s v="N/A"/>
    <s v="N/A"/>
    <x v="395"/>
    <s v="MEXICO CROSSINGS THROUGH OTAY MESA CALIFORNIA"/>
    <n v="15770"/>
    <s v="Truck"/>
    <m/>
    <m/>
    <n v="2024"/>
    <s v="N/A"/>
    <s v="I (import)"/>
    <m/>
  </r>
  <r>
    <s v="Watermelons"/>
    <x v="1"/>
    <s v="No"/>
    <s v="N/A"/>
    <s v="N/A"/>
    <x v="395"/>
    <s v="MEXICO CROSSINGS THROUGH PHARR TEXAS"/>
    <n v="220264"/>
    <s v="Truck"/>
    <m/>
    <m/>
    <n v="2024"/>
    <s v="N/A"/>
    <s v="I (import)"/>
    <m/>
  </r>
  <r>
    <s v="Watermelons"/>
    <x v="1"/>
    <s v="No"/>
    <s v="N/A"/>
    <s v="SEEDLESS"/>
    <x v="395"/>
    <s v="MEXICO CROSSINGS THROUGH PHARR TEXAS"/>
    <n v="43560"/>
    <s v="Truck"/>
    <m/>
    <m/>
    <n v="2024"/>
    <s v="N/A"/>
    <s v="I (import)"/>
    <m/>
  </r>
  <r>
    <s v="Watermelons"/>
    <x v="1"/>
    <s v="No"/>
    <s v="N/A"/>
    <s v="N/A"/>
    <x v="395"/>
    <s v="MEXICO CROSSINGS THROUGH PROGRESO TEXAS"/>
    <n v="2883976"/>
    <s v="Truck"/>
    <m/>
    <m/>
    <n v="2024"/>
    <s v="N/A"/>
    <s v="I (import)"/>
    <m/>
  </r>
  <r>
    <s v="Watermelons"/>
    <x v="1"/>
    <s v="No"/>
    <s v="N/A"/>
    <s v="N/A"/>
    <x v="396"/>
    <s v="MEXICO CROSSINGS THROUGH NOGALES ARIZONA"/>
    <n v="56881"/>
    <s v="Truck"/>
    <m/>
    <m/>
    <n v="2024"/>
    <s v="N/A"/>
    <s v="I (import)"/>
    <m/>
  </r>
  <r>
    <s v="Watermelons"/>
    <x v="1"/>
    <s v="No"/>
    <s v="N/A"/>
    <s v="RED FLESH SEEDLESS MINIATURE"/>
    <x v="396"/>
    <s v="MEXICO CROSSINGS THROUGH NOGALES ARIZONA"/>
    <n v="663481"/>
    <s v="Truck"/>
    <m/>
    <m/>
    <n v="2024"/>
    <s v="N/A"/>
    <s v="I (import)"/>
    <m/>
  </r>
  <r>
    <s v="Watermelons"/>
    <x v="1"/>
    <s v="Yes"/>
    <s v="N/A"/>
    <s v="SEEDLESS"/>
    <x v="396"/>
    <s v="MEXICO CROSSINGS THROUGH NOGALES ARIZONA"/>
    <n v="85450"/>
    <s v="Truck"/>
    <m/>
    <m/>
    <n v="2024"/>
    <s v="N/A"/>
    <s v="I (import)"/>
    <m/>
  </r>
  <r>
    <s v="Watermelons"/>
    <x v="1"/>
    <s v="No"/>
    <s v="N/A"/>
    <s v="SEEDLESS"/>
    <x v="396"/>
    <s v="MEXICO CROSSINGS THROUGH NOGALES ARIZONA"/>
    <n v="698621"/>
    <s v="Truck"/>
    <m/>
    <m/>
    <n v="2024"/>
    <s v="N/A"/>
    <s v="I (import)"/>
    <m/>
  </r>
  <r>
    <s v="Watermelons"/>
    <x v="1"/>
    <s v="No"/>
    <s v="N/A"/>
    <s v="N/A"/>
    <x v="396"/>
    <s v="MEXICO CROSSINGS THROUGH OTAY MESA CALIFORNIA"/>
    <n v="22440"/>
    <s v="Truck"/>
    <m/>
    <m/>
    <n v="2024"/>
    <s v="N/A"/>
    <s v="I (import)"/>
    <m/>
  </r>
  <r>
    <s v="Watermelons"/>
    <x v="1"/>
    <s v="No"/>
    <s v="N/A"/>
    <s v="N/A"/>
    <x v="396"/>
    <s v="MEXICO CROSSINGS THROUGH PHARR TEXAS"/>
    <n v="46332"/>
    <s v="Truck"/>
    <m/>
    <m/>
    <n v="2024"/>
    <s v="N/A"/>
    <s v="I (import)"/>
    <m/>
  </r>
  <r>
    <s v="Watermelons"/>
    <x v="1"/>
    <s v="No"/>
    <s v="N/A"/>
    <s v="SEEDLESS"/>
    <x v="396"/>
    <s v="MEXICO CROSSINGS THROUGH PHARR TEXAS"/>
    <n v="501239"/>
    <s v="Truck"/>
    <m/>
    <m/>
    <n v="2024"/>
    <s v="N/A"/>
    <s v="I (import)"/>
    <m/>
  </r>
  <r>
    <s v="Watermelons"/>
    <x v="1"/>
    <s v="No"/>
    <s v="N/A"/>
    <s v="N/A"/>
    <x v="396"/>
    <s v="MEXICO CROSSINGS THROUGH PROGRESO TEXAS"/>
    <n v="2047179"/>
    <s v="Truck"/>
    <m/>
    <m/>
    <n v="2024"/>
    <s v="N/A"/>
    <s v="I (import)"/>
    <m/>
  </r>
  <r>
    <s v="Watermelons"/>
    <x v="3"/>
    <s v="No"/>
    <s v="N/A"/>
    <s v="N/A"/>
    <x v="396"/>
    <s v="IMPORTS THROUGH PHILADELPHIA-CAMDEN PENNSYLVANIA-NEW JERSEY"/>
    <n v="954021"/>
    <s v="Boat"/>
    <m/>
    <m/>
    <n v="2024"/>
    <s v="N/A"/>
    <s v="I (import)"/>
    <m/>
  </r>
  <r>
    <s v="Watermelons"/>
    <x v="3"/>
    <s v="No"/>
    <s v="N/A"/>
    <s v="SEEDLESS"/>
    <x v="396"/>
    <s v="IMPORTS THROUGH PORT CANAVERAL FLORIDA"/>
    <n v="368993"/>
    <s v="Boat"/>
    <m/>
    <m/>
    <n v="2024"/>
    <s v="N/A"/>
    <s v="I (import)"/>
    <m/>
  </r>
  <r>
    <s v="Watermelons"/>
    <x v="0"/>
    <s v="No"/>
    <s v="N/A"/>
    <s v="N/A"/>
    <x v="396"/>
    <s v="IMPORTS THROUGH SAN JUAN PUERTO RICO"/>
    <n v="11114"/>
    <s v="Boat"/>
    <m/>
    <m/>
    <n v="2024"/>
    <s v="N/A"/>
    <s v="I (import)"/>
    <m/>
  </r>
  <r>
    <s v="Watermelons"/>
    <x v="3"/>
    <s v="No"/>
    <s v="N/A"/>
    <s v="SEEDLESS"/>
    <x v="396"/>
    <s v="IMPORTS THROUGH SOUTH FLORIDA/TAMPA"/>
    <n v="42174"/>
    <s v="Boat"/>
    <m/>
    <m/>
    <n v="2024"/>
    <s v="N/A"/>
    <s v="I (import)"/>
    <m/>
  </r>
  <r>
    <s v="Watermelons"/>
    <x v="3"/>
    <s v="No"/>
    <s v="N/A"/>
    <s v="SEEDLESS"/>
    <x v="397"/>
    <s v="IMPORTS THROUGH FREEPORT TEXAS"/>
    <n v="665795"/>
    <s v="Boat"/>
    <m/>
    <m/>
    <n v="2024"/>
    <s v="N/A"/>
    <s v="I (import)"/>
    <m/>
  </r>
  <r>
    <s v="Watermelons"/>
    <x v="3"/>
    <s v="No"/>
    <s v="N/A"/>
    <s v="N/A"/>
    <x v="397"/>
    <s v="IMPORTS THROUGH PORT CANAVERAL FLORIDA"/>
    <n v="378972"/>
    <s v="Boat"/>
    <m/>
    <m/>
    <n v="2024"/>
    <s v="N/A"/>
    <s v="I (import)"/>
    <m/>
  </r>
  <r>
    <s v="Watermelons"/>
    <x v="3"/>
    <s v="No"/>
    <s v="N/A"/>
    <s v="SEEDLESS"/>
    <x v="397"/>
    <s v="IMPORTS THROUGH PORT CANAVERAL FLORIDA"/>
    <n v="799234"/>
    <s v="Boat"/>
    <m/>
    <m/>
    <n v="2024"/>
    <s v="N/A"/>
    <s v="I (import)"/>
    <m/>
  </r>
  <r>
    <s v="Watermelons"/>
    <x v="0"/>
    <s v="No"/>
    <s v="N/A"/>
    <s v="N/A"/>
    <x v="397"/>
    <s v="IMPORTS THROUGH SAN JUAN PUERTO RICO"/>
    <n v="9031"/>
    <s v="Boat"/>
    <m/>
    <m/>
    <n v="2024"/>
    <s v="N/A"/>
    <s v="I (import)"/>
    <m/>
  </r>
  <r>
    <s v="Watermelons"/>
    <x v="3"/>
    <s v="No"/>
    <s v="N/A"/>
    <s v="N/A"/>
    <x v="397"/>
    <s v="IMPORTS THROUGH SOUTH FLORIDA/TAMPA"/>
    <n v="130423"/>
    <s v="Boat"/>
    <m/>
    <m/>
    <n v="2024"/>
    <s v="N/A"/>
    <s v="I (import)"/>
    <m/>
  </r>
  <r>
    <s v="Watermelons"/>
    <x v="1"/>
    <s v="No"/>
    <s v="N/A"/>
    <s v="N/A"/>
    <x v="397"/>
    <s v="MEXICO CROSSINGS THROUGH NOGALES ARIZONA"/>
    <n v="197932"/>
    <s v="Truck"/>
    <m/>
    <m/>
    <n v="2024"/>
    <s v="N/A"/>
    <s v="I (import)"/>
    <m/>
  </r>
  <r>
    <s v="Watermelons"/>
    <x v="1"/>
    <s v="No"/>
    <s v="N/A"/>
    <s v="RED FLESH SEEDLESS MINIATURE"/>
    <x v="397"/>
    <s v="MEXICO CROSSINGS THROUGH NOGALES ARIZONA"/>
    <n v="384044"/>
    <s v="Truck"/>
    <m/>
    <m/>
    <n v="2024"/>
    <s v="N/A"/>
    <s v="I (import)"/>
    <m/>
  </r>
  <r>
    <s v="Watermelons"/>
    <x v="1"/>
    <s v="No"/>
    <s v="N/A"/>
    <s v="SEEDLESS"/>
    <x v="397"/>
    <s v="MEXICO CROSSINGS THROUGH NOGALES ARIZONA"/>
    <n v="1547981"/>
    <s v="Truck"/>
    <m/>
    <m/>
    <n v="2024"/>
    <s v="N/A"/>
    <s v="I (import)"/>
    <m/>
  </r>
  <r>
    <s v="Watermelons"/>
    <x v="1"/>
    <s v="No"/>
    <s v="N/A"/>
    <s v="N/A"/>
    <x v="397"/>
    <s v="MEXICO CROSSINGS THROUGH OTAY MESA CALIFORNIA"/>
    <n v="19930"/>
    <s v="Truck"/>
    <m/>
    <m/>
    <n v="2024"/>
    <s v="N/A"/>
    <s v="I (import)"/>
    <m/>
  </r>
  <r>
    <s v="Watermelons"/>
    <x v="1"/>
    <s v="No"/>
    <s v="N/A"/>
    <s v="N/A"/>
    <x v="397"/>
    <s v="MEXICO CROSSINGS THROUGH PROGRESO TEXAS"/>
    <n v="851206"/>
    <s v="Truck"/>
    <m/>
    <m/>
    <n v="2024"/>
    <s v="N/A"/>
    <s v="I (import)"/>
    <m/>
  </r>
  <r>
    <s v="Watermelons"/>
    <x v="1"/>
    <s v="No"/>
    <s v="N/A"/>
    <s v="SEEDLESS"/>
    <x v="397"/>
    <s v="MEXICO CROSSINGS THROUGH PROGRESO TEXAS"/>
    <n v="1442364"/>
    <s v="Truck"/>
    <m/>
    <m/>
    <n v="2024"/>
    <s v="N/A"/>
    <s v="I (import)"/>
    <m/>
  </r>
  <r>
    <s v="Watermelons"/>
    <x v="1"/>
    <s v="No"/>
    <s v="N/A"/>
    <s v="SEEDLESS"/>
    <x v="397"/>
    <s v="MEXICO CROSSINGS THROUGH RIO GRANDE CITY TEXAS"/>
    <n v="1153768"/>
    <s v="Truck"/>
    <m/>
    <m/>
    <n v="2024"/>
    <s v="N/A"/>
    <s v="I (import)"/>
    <m/>
  </r>
  <r>
    <s v="Watermelons"/>
    <x v="1"/>
    <s v="No"/>
    <s v="N/A"/>
    <s v="N/A"/>
    <x v="398"/>
    <s v="MEXICO CROSSINGS THROUGH NOGALES ARIZONA"/>
    <n v="125285"/>
    <s v="Truck"/>
    <m/>
    <m/>
    <n v="2024"/>
    <s v="N/A"/>
    <s v="I (import)"/>
    <m/>
  </r>
  <r>
    <s v="Watermelons"/>
    <x v="1"/>
    <s v="No"/>
    <s v="N/A"/>
    <s v="RED FLESH SEEDLESS MINIATURE"/>
    <x v="398"/>
    <s v="MEXICO CROSSINGS THROUGH NOGALES ARIZONA"/>
    <n v="835571"/>
    <s v="Truck"/>
    <m/>
    <m/>
    <n v="2024"/>
    <s v="N/A"/>
    <s v="I (import)"/>
    <m/>
  </r>
  <r>
    <s v="Watermelons"/>
    <x v="1"/>
    <s v="Yes"/>
    <s v="N/A"/>
    <s v="SEEDLESS"/>
    <x v="398"/>
    <s v="MEXICO CROSSINGS THROUGH NOGALES ARIZONA"/>
    <n v="41923"/>
    <s v="Truck"/>
    <m/>
    <m/>
    <n v="2024"/>
    <s v="N/A"/>
    <s v="I (import)"/>
    <m/>
  </r>
  <r>
    <s v="Watermelons"/>
    <x v="1"/>
    <s v="No"/>
    <s v="N/A"/>
    <s v="SEEDLESS"/>
    <x v="398"/>
    <s v="MEXICO CROSSINGS THROUGH NOGALES ARIZONA"/>
    <n v="1378511"/>
    <s v="Truck"/>
    <m/>
    <m/>
    <n v="2024"/>
    <s v="N/A"/>
    <s v="I (import)"/>
    <m/>
  </r>
  <r>
    <s v="Watermelons"/>
    <x v="1"/>
    <s v="No"/>
    <s v="N/A"/>
    <s v="N/A"/>
    <x v="398"/>
    <s v="MEXICO CROSSINGS THROUGH OTAY MESA CALIFORNIA"/>
    <n v="131762"/>
    <s v="Truck"/>
    <m/>
    <m/>
    <n v="2024"/>
    <s v="N/A"/>
    <s v="I (import)"/>
    <m/>
  </r>
  <r>
    <s v="Watermelons"/>
    <x v="1"/>
    <s v="No"/>
    <s v="N/A"/>
    <s v="SEEDLESS"/>
    <x v="398"/>
    <s v="MEXICO CROSSINGS THROUGH OTAY MESA CALIFORNIA"/>
    <n v="27438"/>
    <s v="Truck"/>
    <m/>
    <m/>
    <n v="2024"/>
    <s v="N/A"/>
    <s v="I (import)"/>
    <m/>
  </r>
  <r>
    <s v="Watermelons"/>
    <x v="1"/>
    <s v="No"/>
    <s v="N/A"/>
    <s v="N/A"/>
    <x v="398"/>
    <s v="MEXICO CROSSINGS THROUGH PHARR TEXAS"/>
    <n v="205018"/>
    <s v="Truck"/>
    <m/>
    <m/>
    <n v="2024"/>
    <s v="N/A"/>
    <s v="I (import)"/>
    <m/>
  </r>
  <r>
    <s v="Watermelons"/>
    <x v="1"/>
    <s v="No"/>
    <s v="N/A"/>
    <s v="N/A"/>
    <x v="398"/>
    <s v="MEXICO CROSSINGS THROUGH PROGRESO TEXAS"/>
    <n v="2347288"/>
    <s v="Truck"/>
    <m/>
    <m/>
    <n v="2024"/>
    <s v="N/A"/>
    <s v="I (import)"/>
    <m/>
  </r>
  <r>
    <s v="Watermelons"/>
    <x v="1"/>
    <s v="No"/>
    <s v="N/A"/>
    <s v="SEEDLESS"/>
    <x v="398"/>
    <s v="MEXICO CROSSINGS THROUGH PROGRESO TEXAS"/>
    <n v="801944"/>
    <s v="Truck"/>
    <m/>
    <m/>
    <n v="2024"/>
    <s v="N/A"/>
    <s v="I (import)"/>
    <m/>
  </r>
  <r>
    <s v="Watermelons"/>
    <x v="1"/>
    <s v="No"/>
    <s v="N/A"/>
    <s v="SEEDLESS"/>
    <x v="398"/>
    <s v="MEXICO CROSSINGS THROUGH RIO GRANDE CITY TEXAS"/>
    <n v="183590"/>
    <s v="Truck"/>
    <m/>
    <m/>
    <n v="2024"/>
    <s v="N/A"/>
    <s v="I (import)"/>
    <m/>
  </r>
  <r>
    <s v="Watermelons"/>
    <x v="3"/>
    <s v="No"/>
    <s v="N/A"/>
    <s v="RED FLESH SEEDLESS MINIATURE"/>
    <x v="398"/>
    <s v="IMPORTS THROUGH FREEPORT TEXAS"/>
    <n v="178750"/>
    <s v="Boat"/>
    <m/>
    <m/>
    <n v="2024"/>
    <s v="N/A"/>
    <s v="I (import)"/>
    <m/>
  </r>
  <r>
    <s v="Watermelons"/>
    <x v="5"/>
    <s v="No"/>
    <s v="N/A"/>
    <s v="SEEDLESS"/>
    <x v="398"/>
    <s v="IMPORTS THROUGH PHILADELPHIA-CAMDEN PENNSYLVANIA-NEW JERSEY"/>
    <n v="195384"/>
    <s v="Boat"/>
    <m/>
    <m/>
    <n v="2024"/>
    <s v="N/A"/>
    <s v="I (import)"/>
    <m/>
  </r>
  <r>
    <s v="Watermelons"/>
    <x v="3"/>
    <s v="No"/>
    <s v="N/A"/>
    <s v="RED FLESH SEEDLESS MINIATURE"/>
    <x v="398"/>
    <s v="IMPORTS THROUGH PORT CANAVERAL FLORIDA"/>
    <n v="393250"/>
    <s v="Boat"/>
    <m/>
    <m/>
    <n v="2024"/>
    <s v="N/A"/>
    <s v="I (import)"/>
    <m/>
  </r>
  <r>
    <s v="Watermelons"/>
    <x v="3"/>
    <s v="No"/>
    <s v="N/A"/>
    <s v="SEEDLESS"/>
    <x v="398"/>
    <s v="IMPORTS THROUGH PORT CANAVERAL FLORIDA"/>
    <n v="715000"/>
    <s v="Boat"/>
    <m/>
    <m/>
    <n v="2024"/>
    <s v="N/A"/>
    <s v="I (import)"/>
    <m/>
  </r>
  <r>
    <s v="Watermelons"/>
    <x v="4"/>
    <s v="No"/>
    <s v="N/A"/>
    <s v="RED FLESH SEEDLESS MINIATURE"/>
    <x v="398"/>
    <s v="IMPORTS THROUGH PORT CANAVERAL FLORIDA"/>
    <n v="35750"/>
    <s v="Boat"/>
    <m/>
    <m/>
    <n v="2024"/>
    <s v="N/A"/>
    <s v="I (import)"/>
    <m/>
  </r>
  <r>
    <s v="Watermelons"/>
    <x v="4"/>
    <s v="No"/>
    <s v="N/A"/>
    <s v="SEEDLESS"/>
    <x v="398"/>
    <s v="IMPORTS THROUGH PORT CANAVERAL FLORIDA"/>
    <n v="286000"/>
    <s v="Boat"/>
    <m/>
    <m/>
    <n v="2024"/>
    <s v="N/A"/>
    <s v="I (import)"/>
    <m/>
  </r>
  <r>
    <s v="Watermelons"/>
    <x v="0"/>
    <s v="No"/>
    <s v="N/A"/>
    <s v="N/A"/>
    <x v="398"/>
    <s v="IMPORTS THROUGH SAN JUAN PUERTO RICO"/>
    <n v="14538"/>
    <s v="Boat"/>
    <m/>
    <m/>
    <n v="2024"/>
    <s v="N/A"/>
    <s v="I (import)"/>
    <m/>
  </r>
  <r>
    <s v="Watermelons"/>
    <x v="3"/>
    <s v="No"/>
    <s v="N/A"/>
    <s v="N/A"/>
    <x v="398"/>
    <s v="IMPORTS THROUGH SOUTH FLORIDA/TAMPA"/>
    <n v="901681"/>
    <s v="Boat"/>
    <m/>
    <m/>
    <n v="2024"/>
    <s v="N/A"/>
    <s v="I (import)"/>
    <m/>
  </r>
  <r>
    <s v="Watermelons"/>
    <x v="3"/>
    <s v="No"/>
    <s v="N/A"/>
    <s v="SEEDLESS"/>
    <x v="398"/>
    <s v="IMPORTS THROUGH SOUTH FLORIDA/TAMPA"/>
    <n v="3468423"/>
    <s v="Boat"/>
    <m/>
    <m/>
    <n v="2024"/>
    <s v="N/A"/>
    <s v="I (import)"/>
    <m/>
  </r>
  <r>
    <s v="Watermelons"/>
    <x v="3"/>
    <s v="No"/>
    <s v="N/A"/>
    <s v="RED FLESH SEEDLESS MINIATURE"/>
    <x v="399"/>
    <s v="IMPORTS THROUGH LOS ANGELES-LONG BEACH CALIFORNIA"/>
    <n v="321750"/>
    <s v="Boat"/>
    <m/>
    <m/>
    <n v="2024"/>
    <s v="N/A"/>
    <s v="I (import)"/>
    <m/>
  </r>
  <r>
    <s v="Watermelons"/>
    <x v="3"/>
    <s v="No"/>
    <s v="N/A"/>
    <s v="SEEDLESS"/>
    <x v="399"/>
    <s v="IMPORTS THROUGH LOS ANGELES-LONG BEACH CALIFORNIA"/>
    <n v="593897"/>
    <s v="Boat"/>
    <m/>
    <m/>
    <n v="2024"/>
    <s v="N/A"/>
    <s v="I (import)"/>
    <m/>
  </r>
  <r>
    <s v="Watermelons"/>
    <x v="3"/>
    <s v="No"/>
    <s v="N/A"/>
    <s v="N/A"/>
    <x v="399"/>
    <s v="IMPORTS THROUGH PORT CANAVERAL FLORIDA"/>
    <n v="147550"/>
    <s v="Boat"/>
    <m/>
    <m/>
    <n v="2024"/>
    <s v="N/A"/>
    <s v="I (import)"/>
    <m/>
  </r>
  <r>
    <s v="Watermelons"/>
    <x v="1"/>
    <s v="No"/>
    <s v="N/A"/>
    <s v="N/A"/>
    <x v="399"/>
    <s v="MEXICO CROSSINGS THROUGH NOGALES ARIZONA"/>
    <n v="333685"/>
    <s v="Truck"/>
    <m/>
    <m/>
    <n v="2024"/>
    <s v="N/A"/>
    <s v="I (import)"/>
    <m/>
  </r>
  <r>
    <s v="Watermelons"/>
    <x v="1"/>
    <s v="No"/>
    <s v="N/A"/>
    <s v="RED FLESH SEEDLESS MINIATURE"/>
    <x v="399"/>
    <s v="MEXICO CROSSINGS THROUGH NOGALES ARIZONA"/>
    <n v="316468"/>
    <s v="Truck"/>
    <m/>
    <m/>
    <n v="2024"/>
    <s v="N/A"/>
    <s v="I (import)"/>
    <m/>
  </r>
  <r>
    <s v="Watermelons"/>
    <x v="1"/>
    <s v="Yes"/>
    <s v="N/A"/>
    <s v="SEEDLESS"/>
    <x v="399"/>
    <s v="MEXICO CROSSINGS THROUGH NOGALES ARIZONA"/>
    <n v="67320"/>
    <s v="Truck"/>
    <m/>
    <m/>
    <n v="2024"/>
    <s v="N/A"/>
    <s v="I (import)"/>
    <m/>
  </r>
  <r>
    <s v="Watermelons"/>
    <x v="1"/>
    <s v="No"/>
    <s v="N/A"/>
    <s v="SEEDLESS"/>
    <x v="399"/>
    <s v="MEXICO CROSSINGS THROUGH NOGALES ARIZONA"/>
    <n v="623761"/>
    <s v="Truck"/>
    <m/>
    <m/>
    <n v="2024"/>
    <s v="N/A"/>
    <s v="I (import)"/>
    <m/>
  </r>
  <r>
    <s v="Watermelons"/>
    <x v="1"/>
    <s v="No"/>
    <s v="N/A"/>
    <s v="SEEDLESS"/>
    <x v="399"/>
    <s v="MEXICO CROSSINGS THROUGH OTAY MESA CALIFORNIA"/>
    <n v="46325"/>
    <s v="Truck"/>
    <m/>
    <m/>
    <n v="2024"/>
    <s v="N/A"/>
    <s v="I (import)"/>
    <m/>
  </r>
  <r>
    <s v="Watermelons"/>
    <x v="1"/>
    <s v="No"/>
    <s v="N/A"/>
    <s v="SEEDLESS"/>
    <x v="399"/>
    <s v="MEXICO CROSSINGS THROUGH PHARR TEXAS"/>
    <n v="49280"/>
    <s v="Truck"/>
    <m/>
    <m/>
    <n v="2024"/>
    <s v="N/A"/>
    <s v="I (import)"/>
    <m/>
  </r>
  <r>
    <s v="Watermelons"/>
    <x v="1"/>
    <s v="No"/>
    <s v="N/A"/>
    <s v="N/A"/>
    <x v="399"/>
    <s v="MEXICO CROSSINGS THROUGH PROGRESO TEXAS"/>
    <n v="894564"/>
    <s v="Truck"/>
    <m/>
    <m/>
    <n v="2024"/>
    <s v="N/A"/>
    <s v="I (import)"/>
    <m/>
  </r>
  <r>
    <s v="Watermelons"/>
    <x v="1"/>
    <s v="No"/>
    <s v="N/A"/>
    <s v="SEEDLESS"/>
    <x v="399"/>
    <s v="MEXICO CROSSINGS THROUGH PROGRESO TEXAS"/>
    <n v="965118"/>
    <s v="Truck"/>
    <m/>
    <m/>
    <n v="2024"/>
    <s v="N/A"/>
    <s v="I (import)"/>
    <m/>
  </r>
  <r>
    <s v="Watermelons"/>
    <x v="1"/>
    <s v="No"/>
    <s v="N/A"/>
    <s v="SEEDLESS"/>
    <x v="399"/>
    <s v="MEXICO CROSSINGS THROUGH RIO GRANDE CITY TEXAS"/>
    <n v="582032"/>
    <s v="Truck"/>
    <m/>
    <m/>
    <n v="2024"/>
    <s v="N/A"/>
    <s v="I (import)"/>
    <m/>
  </r>
  <r>
    <s v="Watermelons"/>
    <x v="3"/>
    <s v="No"/>
    <s v="N/A"/>
    <s v="RED FLESH SEEDLESS MINIATURE"/>
    <x v="400"/>
    <s v="IMPORTS THROUGH LOS ANGELES-LONG BEACH CALIFORNIA"/>
    <n v="357500"/>
    <s v="Boat"/>
    <m/>
    <m/>
    <n v="2024"/>
    <s v="N/A"/>
    <s v="I (import)"/>
    <m/>
  </r>
  <r>
    <s v="Watermelons"/>
    <x v="3"/>
    <s v="No"/>
    <s v="N/A"/>
    <s v="N/A"/>
    <x v="400"/>
    <s v="IMPORTS THROUGH PHILADELPHIA-CAMDEN PENNSYLVANIA-NEW JERSEY"/>
    <n v="1579151"/>
    <s v="Boat"/>
    <m/>
    <m/>
    <n v="2024"/>
    <s v="N/A"/>
    <s v="I (import)"/>
    <m/>
  </r>
  <r>
    <s v="Watermelons"/>
    <x v="0"/>
    <s v="No"/>
    <s v="N/A"/>
    <s v="N/A"/>
    <x v="400"/>
    <s v="IMPORTS THROUGH SAN JUAN PUERTO RICO"/>
    <n v="6899"/>
    <s v="Boat"/>
    <m/>
    <m/>
    <n v="2024"/>
    <s v="N/A"/>
    <s v="I (import)"/>
    <m/>
  </r>
  <r>
    <s v="Watermelons"/>
    <x v="3"/>
    <s v="No"/>
    <s v="N/A"/>
    <s v="RED FLESH SEEDLESS MINIATURE"/>
    <x v="400"/>
    <s v="IMPORTS THROUGH WILMINGTON DELAWARE"/>
    <n v="178750"/>
    <s v="Boat"/>
    <m/>
    <m/>
    <n v="2024"/>
    <s v="N/A"/>
    <s v="I (import)"/>
    <m/>
  </r>
  <r>
    <s v="Watermelons"/>
    <x v="3"/>
    <s v="No"/>
    <s v="N/A"/>
    <s v="SEEDLESS"/>
    <x v="400"/>
    <s v="IMPORTS THROUGH WILMINGTON DELAWARE"/>
    <n v="693044"/>
    <s v="Boat"/>
    <m/>
    <m/>
    <n v="2024"/>
    <s v="N/A"/>
    <s v="I (import)"/>
    <m/>
  </r>
  <r>
    <s v="Watermelons"/>
    <x v="1"/>
    <s v="No"/>
    <s v="N/A"/>
    <s v="N/A"/>
    <x v="400"/>
    <s v="MEXICO CROSSINGS THROUGH NOGALES ARIZONA"/>
    <n v="65945"/>
    <s v="Truck"/>
    <m/>
    <m/>
    <n v="2024"/>
    <s v="N/A"/>
    <s v="I (import)"/>
    <m/>
  </r>
  <r>
    <s v="Watermelons"/>
    <x v="1"/>
    <s v="No"/>
    <s v="N/A"/>
    <s v="RED FLESH SEEDLESS MINIATURE"/>
    <x v="400"/>
    <s v="MEXICO CROSSINGS THROUGH NOGALES ARIZONA"/>
    <n v="122597"/>
    <s v="Truck"/>
    <m/>
    <m/>
    <n v="2024"/>
    <s v="N/A"/>
    <s v="I (import)"/>
    <m/>
  </r>
  <r>
    <s v="Watermelons"/>
    <x v="1"/>
    <s v="Yes"/>
    <s v="N/A"/>
    <s v="SEEDLESS"/>
    <x v="400"/>
    <s v="MEXICO CROSSINGS THROUGH NOGALES ARIZONA"/>
    <n v="299288"/>
    <s v="Truck"/>
    <m/>
    <m/>
    <n v="2024"/>
    <s v="N/A"/>
    <s v="I (import)"/>
    <m/>
  </r>
  <r>
    <s v="Watermelons"/>
    <x v="1"/>
    <s v="No"/>
    <s v="N/A"/>
    <s v="SEEDLESS"/>
    <x v="400"/>
    <s v="MEXICO CROSSINGS THROUGH NOGALES ARIZONA"/>
    <n v="772686"/>
    <s v="Truck"/>
    <m/>
    <m/>
    <n v="2024"/>
    <s v="N/A"/>
    <s v="I (import)"/>
    <m/>
  </r>
  <r>
    <s v="Watermelons"/>
    <x v="1"/>
    <s v="No"/>
    <s v="N/A"/>
    <s v="N/A"/>
    <x v="400"/>
    <s v="MEXICO CROSSINGS THROUGH OTAY MESA CALIFORNIA"/>
    <n v="83472"/>
    <s v="Truck"/>
    <m/>
    <m/>
    <n v="2024"/>
    <s v="N/A"/>
    <s v="I (import)"/>
    <m/>
  </r>
  <r>
    <s v="Watermelons"/>
    <x v="1"/>
    <s v="No"/>
    <s v="N/A"/>
    <s v="SEEDLESS"/>
    <x v="400"/>
    <s v="MEXICO CROSSINGS THROUGH OTAY MESA CALIFORNIA"/>
    <n v="46992"/>
    <s v="Truck"/>
    <m/>
    <m/>
    <n v="2024"/>
    <s v="N/A"/>
    <s v="I (import)"/>
    <m/>
  </r>
  <r>
    <s v="Watermelons"/>
    <x v="1"/>
    <s v="No"/>
    <s v="N/A"/>
    <s v="SEEDLESS"/>
    <x v="400"/>
    <s v="MEXICO CROSSINGS THROUGH PHARR TEXAS"/>
    <n v="49280"/>
    <s v="Truck"/>
    <m/>
    <m/>
    <n v="2024"/>
    <s v="N/A"/>
    <s v="I (import)"/>
    <m/>
  </r>
  <r>
    <s v="Watermelons"/>
    <x v="1"/>
    <s v="No"/>
    <s v="N/A"/>
    <s v="N/A"/>
    <x v="400"/>
    <s v="MEXICO CROSSINGS THROUGH PROGRESO TEXAS"/>
    <n v="1732161"/>
    <s v="Truck"/>
    <m/>
    <m/>
    <n v="2024"/>
    <s v="N/A"/>
    <s v="I (import)"/>
    <m/>
  </r>
  <r>
    <s v="Watermelons"/>
    <x v="3"/>
    <s v="No"/>
    <s v="N/A"/>
    <s v="RED FLESH SEEDLESS MINIATURE"/>
    <x v="401"/>
    <s v="IMPORTS THROUGH FREEPORT TEXAS"/>
    <n v="214500"/>
    <s v="Boat"/>
    <m/>
    <m/>
    <n v="2024"/>
    <s v="N/A"/>
    <s v="I (import)"/>
    <m/>
  </r>
  <r>
    <s v="Watermelons"/>
    <x v="3"/>
    <s v="No"/>
    <s v="N/A"/>
    <s v="RED FLESH SEEDLESS MINIATURE"/>
    <x v="401"/>
    <s v="IMPORTS THROUGH PHILADELPHIA-CAMDEN PENNSYLVANIA-NEW JERSEY"/>
    <n v="35750"/>
    <s v="Boat"/>
    <m/>
    <m/>
    <n v="2024"/>
    <s v="N/A"/>
    <s v="I (import)"/>
    <m/>
  </r>
  <r>
    <s v="Watermelons"/>
    <x v="3"/>
    <s v="No"/>
    <s v="N/A"/>
    <s v="N/A"/>
    <x v="401"/>
    <s v="IMPORTS THROUGH PORT CANAVERAL FLORIDA"/>
    <n v="258007"/>
    <s v="Boat"/>
    <m/>
    <m/>
    <n v="2024"/>
    <s v="N/A"/>
    <s v="I (import)"/>
    <m/>
  </r>
  <r>
    <s v="Watermelons"/>
    <x v="3"/>
    <s v="No"/>
    <s v="N/A"/>
    <s v="SEEDLESS"/>
    <x v="401"/>
    <s v="IMPORTS THROUGH PORT CANAVERAL FLORIDA"/>
    <n v="1314412"/>
    <s v="Boat"/>
    <m/>
    <m/>
    <n v="2024"/>
    <s v="N/A"/>
    <s v="I (import)"/>
    <m/>
  </r>
  <r>
    <s v="Watermelons"/>
    <x v="0"/>
    <s v="No"/>
    <s v="N/A"/>
    <s v="N/A"/>
    <x v="401"/>
    <s v="IMPORTS THROUGH SAN JUAN PUERTO RICO"/>
    <n v="20368"/>
    <s v="Boat"/>
    <m/>
    <m/>
    <n v="2024"/>
    <s v="N/A"/>
    <s v="I (import)"/>
    <m/>
  </r>
  <r>
    <s v="Watermelons"/>
    <x v="1"/>
    <s v="No"/>
    <s v="N/A"/>
    <s v="N/A"/>
    <x v="401"/>
    <s v="MEXICO CROSSINGS THROUGH NOGALES ARIZONA"/>
    <n v="13488"/>
    <s v="Truck"/>
    <m/>
    <m/>
    <n v="2024"/>
    <s v="N/A"/>
    <s v="I (import)"/>
    <m/>
  </r>
  <r>
    <s v="Watermelons"/>
    <x v="1"/>
    <s v="No"/>
    <s v="N/A"/>
    <s v="RED FLESH SEEDLESS MINIATURE"/>
    <x v="401"/>
    <s v="MEXICO CROSSINGS THROUGH NOGALES ARIZONA"/>
    <n v="355804"/>
    <s v="Truck"/>
    <m/>
    <m/>
    <n v="2024"/>
    <s v="N/A"/>
    <s v="I (import)"/>
    <m/>
  </r>
  <r>
    <s v="Watermelons"/>
    <x v="1"/>
    <s v="Yes"/>
    <s v="N/A"/>
    <s v="SEEDLESS"/>
    <x v="401"/>
    <s v="MEXICO CROSSINGS THROUGH NOGALES ARIZONA"/>
    <n v="34936"/>
    <s v="Truck"/>
    <m/>
    <m/>
    <n v="2024"/>
    <s v="N/A"/>
    <s v="I (import)"/>
    <m/>
  </r>
  <r>
    <s v="Watermelons"/>
    <x v="1"/>
    <s v="No"/>
    <s v="N/A"/>
    <s v="SEEDLESS"/>
    <x v="401"/>
    <s v="MEXICO CROSSINGS THROUGH NOGALES ARIZONA"/>
    <n v="352271"/>
    <s v="Truck"/>
    <m/>
    <m/>
    <n v="2024"/>
    <s v="N/A"/>
    <s v="I (import)"/>
    <m/>
  </r>
  <r>
    <s v="Watermelons"/>
    <x v="1"/>
    <s v="No"/>
    <s v="N/A"/>
    <s v="N/A"/>
    <x v="401"/>
    <s v="MEXICO CROSSINGS THROUGH OTAY MESA CALIFORNIA"/>
    <n v="22301"/>
    <s v="Truck"/>
    <m/>
    <m/>
    <n v="2024"/>
    <s v="N/A"/>
    <s v="I (import)"/>
    <m/>
  </r>
  <r>
    <s v="Watermelons"/>
    <x v="1"/>
    <s v="No"/>
    <s v="N/A"/>
    <s v="SEEDLESS"/>
    <x v="401"/>
    <s v="MEXICO CROSSINGS THROUGH OTAY MESA CALIFORNIA"/>
    <n v="72393"/>
    <s v="Truck"/>
    <m/>
    <m/>
    <n v="2024"/>
    <s v="N/A"/>
    <s v="I (import)"/>
    <m/>
  </r>
  <r>
    <s v="Watermelons"/>
    <x v="1"/>
    <s v="No"/>
    <s v="N/A"/>
    <s v="N/A"/>
    <x v="401"/>
    <s v="MEXICO CROSSINGS THROUGH PROGRESO TEXAS"/>
    <n v="2562897"/>
    <s v="Truck"/>
    <m/>
    <m/>
    <n v="2024"/>
    <s v="N/A"/>
    <s v="I (import)"/>
    <m/>
  </r>
  <r>
    <s v="Watermelons"/>
    <x v="1"/>
    <s v="No"/>
    <s v="N/A"/>
    <s v="SEEDLESS"/>
    <x v="401"/>
    <s v="MEXICO CROSSINGS THROUGH PROGRESO TEXAS"/>
    <n v="719147"/>
    <s v="Truck"/>
    <m/>
    <m/>
    <n v="2024"/>
    <s v="N/A"/>
    <s v="I (import)"/>
    <m/>
  </r>
  <r>
    <m/>
    <x v="21"/>
    <m/>
    <m/>
    <m/>
    <x v="402"/>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1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405" firstHeaderRow="1" firstDataRow="2" firstDataCol="1"/>
  <pivotFields count="15">
    <pivotField showAll="0"/>
    <pivotField axis="axisCol" showAll="0" sortType="ascending">
      <items count="30">
        <item m="1" x="23"/>
        <item x="10"/>
        <item x="5"/>
        <item x="13"/>
        <item m="1" x="26"/>
        <item m="1" x="25"/>
        <item m="1" x="27"/>
        <item x="2"/>
        <item x="7"/>
        <item x="18"/>
        <item x="0"/>
        <item x="8"/>
        <item x="12"/>
        <item x="3"/>
        <item x="4"/>
        <item x="16"/>
        <item x="19"/>
        <item x="1"/>
        <item x="17"/>
        <item m="1" x="24"/>
        <item x="15"/>
        <item x="14"/>
        <item m="1" x="22"/>
        <item x="6"/>
        <item m="1" x="28"/>
        <item x="11"/>
        <item x="9"/>
        <item x="20"/>
        <item x="21"/>
        <item t="default"/>
      </items>
    </pivotField>
    <pivotField showAll="0"/>
    <pivotField showAll="0"/>
    <pivotField showAll="0"/>
    <pivotField axis="axisRow" showAll="0" sortType="ascending">
      <items count="2141">
        <item m="1" x="1101"/>
        <item m="1" x="1629"/>
        <item m="1" x="1112"/>
        <item m="1" x="1636"/>
        <item m="1" x="1118"/>
        <item m="1" x="1647"/>
        <item m="1" x="1126"/>
        <item m="1" x="1655"/>
        <item m="1" x="1134"/>
        <item m="1" x="1666"/>
        <item m="1" x="1144"/>
        <item m="1" x="1675"/>
        <item m="1" x="1153"/>
        <item m="1" x="1687"/>
        <item m="1" x="1165"/>
        <item m="1" x="1699"/>
        <item m="1" x="1176"/>
        <item m="1" x="1713"/>
        <item m="1" x="1191"/>
        <item m="1" x="1728"/>
        <item m="1" x="1206"/>
        <item m="1" x="1746"/>
        <item m="1" x="1224"/>
        <item m="1" x="1764"/>
        <item m="1" x="1241"/>
        <item m="1" x="1785"/>
        <item m="1" x="1262"/>
        <item m="1" x="1806"/>
        <item m="1" x="1283"/>
        <item m="1" x="1830"/>
        <item m="1" x="1638"/>
        <item m="1" x="1120"/>
        <item m="1" x="1649"/>
        <item m="1" x="1128"/>
        <item m="1" x="1657"/>
        <item m="1" x="1136"/>
        <item m="1" x="1668"/>
        <item m="1" x="1146"/>
        <item m="1" x="1677"/>
        <item m="1" x="1155"/>
        <item m="1" x="1689"/>
        <item m="1" x="1167"/>
        <item m="1" x="1701"/>
        <item m="1" x="1178"/>
        <item m="1" x="1715"/>
        <item m="1" x="1193"/>
        <item m="1" x="1730"/>
        <item m="1" x="1208"/>
        <item m="1" x="1748"/>
        <item m="1" x="1226"/>
        <item m="1" x="1766"/>
        <item m="1" x="1243"/>
        <item m="1" x="1787"/>
        <item m="1" x="1264"/>
        <item m="1" x="1808"/>
        <item m="1" x="1285"/>
        <item m="1" x="1832"/>
        <item m="1" x="1307"/>
        <item m="1" x="1660"/>
        <item m="1" x="1138"/>
        <item m="1" x="1671"/>
        <item m="1" x="1149"/>
        <item m="1" x="1680"/>
        <item m="1" x="1158"/>
        <item m="1" x="1692"/>
        <item m="1" x="1170"/>
        <item m="1" x="1703"/>
        <item m="1" x="1181"/>
        <item m="1" x="1718"/>
        <item m="1" x="1196"/>
        <item m="1" x="1733"/>
        <item m="1" x="1211"/>
        <item m="1" x="1751"/>
        <item m="1" x="1228"/>
        <item m="1" x="1769"/>
        <item m="1" x="1246"/>
        <item m="1" x="1790"/>
        <item m="1" x="1267"/>
        <item m="1" x="1811"/>
        <item m="1" x="1288"/>
        <item m="1" x="1835"/>
        <item m="1" x="1309"/>
        <item m="1" x="1854"/>
        <item m="1" x="1328"/>
        <item m="1" x="1875"/>
        <item m="1" x="1349"/>
        <item m="1" x="1896"/>
        <item m="1" x="1370"/>
        <item m="1" x="1919"/>
        <item m="1" x="1683"/>
        <item m="1" x="1161"/>
        <item m="1" x="1695"/>
        <item m="1" x="1173"/>
        <item m="1" x="1706"/>
        <item m="1" x="1184"/>
        <item m="1" x="1721"/>
        <item m="1" x="1199"/>
        <item m="1" x="1736"/>
        <item m="1" x="1214"/>
        <item m="1" x="1754"/>
        <item m="1" x="1231"/>
        <item m="1" x="1772"/>
        <item m="1" x="1249"/>
        <item m="1" x="1793"/>
        <item m="1" x="1270"/>
        <item m="1" x="1814"/>
        <item m="1" x="1291"/>
        <item m="1" x="1838"/>
        <item m="1" x="1312"/>
        <item m="1" x="1856"/>
        <item m="1" x="1330"/>
        <item m="1" x="1877"/>
        <item m="1" x="1351"/>
        <item m="1" x="1897"/>
        <item m="1" x="1372"/>
        <item m="1" x="1921"/>
        <item m="1" x="1394"/>
        <item m="1" x="1943"/>
        <item m="1" x="1415"/>
        <item m="1" x="1709"/>
        <item m="1" x="1187"/>
        <item m="1" x="1724"/>
        <item m="1" x="1202"/>
        <item m="1" x="1739"/>
        <item m="1" x="1217"/>
        <item m="1" x="1757"/>
        <item m="1" x="1234"/>
        <item m="1" x="1775"/>
        <item m="1" x="1252"/>
        <item m="1" x="1796"/>
        <item m="1" x="1273"/>
        <item m="1" x="1817"/>
        <item m="1" x="1294"/>
        <item m="1" x="1841"/>
        <item m="1" x="1315"/>
        <item m="1" x="1859"/>
        <item m="1" x="1333"/>
        <item m="1" x="1880"/>
        <item m="1" x="1354"/>
        <item m="1" x="1900"/>
        <item m="1" x="1375"/>
        <item m="1" x="1924"/>
        <item m="1" x="1396"/>
        <item m="1" x="1945"/>
        <item m="1" x="1417"/>
        <item m="1" x="1967"/>
        <item m="1" x="1439"/>
        <item m="1" x="1988"/>
        <item m="1" x="1460"/>
        <item m="1" x="2012"/>
        <item m="1" x="1742"/>
        <item m="1" x="1220"/>
        <item m="1" x="1760"/>
        <item m="1" x="1237"/>
        <item m="1" x="1778"/>
        <item m="1" x="1255"/>
        <item m="1" x="1799"/>
        <item m="1" x="1276"/>
        <item m="1" x="1820"/>
        <item m="1" x="1297"/>
        <item m="1" x="1844"/>
        <item m="1" x="1318"/>
        <item m="1" x="1862"/>
        <item m="1" x="1336"/>
        <item m="1" x="1883"/>
        <item m="1" x="1357"/>
        <item m="1" x="1903"/>
        <item m="1" x="1378"/>
        <item m="1" x="1927"/>
        <item m="1" x="1399"/>
        <item m="1" x="1948"/>
        <item m="1" x="1420"/>
        <item m="1" x="1969"/>
        <item m="1" x="1441"/>
        <item m="1" x="1990"/>
        <item m="1" x="1462"/>
        <item m="1" x="2014"/>
        <item m="1" x="1484"/>
        <item m="1" x="2035"/>
        <item m="1" x="1505"/>
        <item m="1" x="1781"/>
        <item m="1" x="1258"/>
        <item m="1" x="1802"/>
        <item m="1" x="1279"/>
        <item m="1" x="1823"/>
        <item m="1" x="1300"/>
        <item m="1" x="1847"/>
        <item m="1" x="1321"/>
        <item m="1" x="1865"/>
        <item m="1" x="1339"/>
        <item m="1" x="1886"/>
        <item m="1" x="1360"/>
        <item m="1" x="1906"/>
        <item m="1" x="1381"/>
        <item m="1" x="1930"/>
        <item m="1" x="1402"/>
        <item m="1" x="1951"/>
        <item m="1" x="1423"/>
        <item m="1" x="1972"/>
        <item m="1" x="1444"/>
        <item m="1" x="1993"/>
        <item m="1" x="1465"/>
        <item m="1" x="2017"/>
        <item m="1" x="1486"/>
        <item m="1" x="2037"/>
        <item m="1" x="1507"/>
        <item m="1" x="2056"/>
        <item m="1" x="1525"/>
        <item m="1" x="2074"/>
        <item m="1" x="1543"/>
        <item m="1" x="2092"/>
        <item m="1" x="1826"/>
        <item m="1" x="1303"/>
        <item m="1" x="1850"/>
        <item m="1" x="1324"/>
        <item m="1" x="1868"/>
        <item m="1" x="1342"/>
        <item m="1" x="1889"/>
        <item m="1" x="1363"/>
        <item m="1" x="1909"/>
        <item m="1" x="1384"/>
        <item m="1" x="1933"/>
        <item m="1" x="1405"/>
        <item m="1" x="1954"/>
        <item m="1" x="1426"/>
        <item m="1" x="1975"/>
        <item m="1" x="1447"/>
        <item m="1" x="1996"/>
        <item m="1" x="1468"/>
        <item m="1" x="2020"/>
        <item m="1" x="1489"/>
        <item m="1" x="2040"/>
        <item m="1" x="1510"/>
        <item m="1" x="2058"/>
        <item m="1" x="1527"/>
        <item m="1" x="2076"/>
        <item m="1" x="1545"/>
        <item m="1" x="2094"/>
        <item m="1" x="1560"/>
        <item m="1" x="2110"/>
        <item m="1" x="1574"/>
        <item m="1" x="2125"/>
        <item m="1" x="1871"/>
        <item m="1" x="1345"/>
        <item m="1" x="1892"/>
        <item m="1" x="1366"/>
        <item m="1" x="1912"/>
        <item m="1" x="1387"/>
        <item m="1" x="1936"/>
        <item m="1" x="1408"/>
        <item m="1" x="1957"/>
        <item m="1" x="1429"/>
        <item m="1" x="1978"/>
        <item m="1" x="1450"/>
        <item m="1" x="1999"/>
        <item m="1" x="1471"/>
        <item m="1" x="2023"/>
        <item m="1" x="1492"/>
        <item m="1" x="2043"/>
        <item m="1" x="1513"/>
        <item m="1" x="2061"/>
        <item m="1" x="1530"/>
        <item m="1" x="2079"/>
        <item m="1" x="1548"/>
        <item m="1" x="2097"/>
        <item m="1" x="1562"/>
        <item m="1" x="2112"/>
        <item m="1" x="1576"/>
        <item m="1" x="2127"/>
        <item m="1" x="1589"/>
        <item m="1" x="1075"/>
        <item m="1" x="1600"/>
        <item m="1" x="1915"/>
        <item m="1" x="1390"/>
        <item m="1" x="1939"/>
        <item m="1" x="1411"/>
        <item m="1" x="1960"/>
        <item m="1" x="1432"/>
        <item m="1" x="1981"/>
        <item m="1" x="1453"/>
        <item m="1" x="2002"/>
        <item m="1" x="1474"/>
        <item m="1" x="2026"/>
        <item m="1" x="1495"/>
        <item m="1" x="2046"/>
        <item m="1" x="1516"/>
        <item m="1" x="2064"/>
        <item m="1" x="1533"/>
        <item m="1" x="2082"/>
        <item m="1" x="1551"/>
        <item m="1" x="2100"/>
        <item m="1" x="1565"/>
        <item m="1" x="2115"/>
        <item m="1" x="1579"/>
        <item m="1" x="2130"/>
        <item m="1" x="1591"/>
        <item m="1" x="1077"/>
        <item m="1" x="1602"/>
        <item m="1" x="1086"/>
        <item m="1" x="1611"/>
        <item m="1" x="1093"/>
        <item m="1" x="1620"/>
        <item m="1" x="1104"/>
        <item m="1" x="1963"/>
        <item m="1" x="1435"/>
        <item m="1" x="1984"/>
        <item m="1" x="1456"/>
        <item m="1" x="2005"/>
        <item m="1" x="1477"/>
        <item m="1" x="2029"/>
        <item m="1" x="1498"/>
        <item m="1" x="2049"/>
        <item m="1" x="1519"/>
        <item m="1" x="2067"/>
        <item m="1" x="1536"/>
        <item m="1" x="2085"/>
        <item m="1" x="1554"/>
        <item m="1" x="2103"/>
        <item m="1" x="1568"/>
        <item m="1" x="2118"/>
        <item m="1" x="1582"/>
        <item m="1" x="2133"/>
        <item m="1" x="1594"/>
        <item m="1" x="1080"/>
        <item m="1" x="1605"/>
        <item m="1" x="1088"/>
        <item m="1" x="1613"/>
        <item m="1" x="1095"/>
        <item m="1" x="1622"/>
        <item m="1" x="1106"/>
        <item m="1" x="1631"/>
        <item m="1" x="1115"/>
        <item m="1" x="1642"/>
        <item m="1" x="2008"/>
        <item m="1" x="1480"/>
        <item m="1" x="2032"/>
        <item m="1" x="1501"/>
        <item m="1" x="2052"/>
        <item m="1" x="1522"/>
        <item m="1" x="2070"/>
        <item m="1" x="1539"/>
        <item m="1" x="2088"/>
        <item m="1" x="1557"/>
        <item m="1" x="2106"/>
        <item m="1" x="1571"/>
        <item m="1" x="2121"/>
        <item m="1" x="1585"/>
        <item m="1" x="2136"/>
        <item m="1" x="1596"/>
        <item m="1" x="1083"/>
        <item m="1" x="1616"/>
        <item m="1" x="1098"/>
        <item m="1" x="1625"/>
        <item m="1" x="1108"/>
        <item m="1" x="1633"/>
        <item m="1" x="1644"/>
        <item m="1" x="1124"/>
        <item m="1" x="1653"/>
        <item m="1" x="1132"/>
        <item m="1" x="1664"/>
        <item m="1" x="1142"/>
        <item m="1" x="1102"/>
        <item m="1" x="1630"/>
        <item m="1" x="1113"/>
        <item m="1" x="1637"/>
        <item m="1" x="1119"/>
        <item m="1" x="1648"/>
        <item m="1" x="1127"/>
        <item m="1" x="1656"/>
        <item m="1" x="1135"/>
        <item m="1" x="1667"/>
        <item m="1" x="1145"/>
        <item m="1" x="1676"/>
        <item m="1" x="1154"/>
        <item m="1" x="1688"/>
        <item m="1" x="1166"/>
        <item m="1" x="1700"/>
        <item m="1" x="1177"/>
        <item m="1" x="1714"/>
        <item m="1" x="1192"/>
        <item m="1" x="1729"/>
        <item m="1" x="1207"/>
        <item m="1" x="1747"/>
        <item m="1" x="1225"/>
        <item m="1" x="1765"/>
        <item m="1" x="1242"/>
        <item m="1" x="1786"/>
        <item m="1" x="1263"/>
        <item m="1" x="1807"/>
        <item m="1" x="1284"/>
        <item m="1" x="1831"/>
        <item m="1" x="1640"/>
        <item m="1" x="1122"/>
        <item m="1" x="1651"/>
        <item m="1" x="1130"/>
        <item m="1" x="1659"/>
        <item m="1" x="1137"/>
        <item m="1" x="1670"/>
        <item m="1" x="1148"/>
        <item m="1" x="1679"/>
        <item m="1" x="1157"/>
        <item m="1" x="1691"/>
        <item m="1" x="1169"/>
        <item m="1" x="1702"/>
        <item m="1" x="1180"/>
        <item m="1" x="1717"/>
        <item m="1" x="1195"/>
        <item m="1" x="1732"/>
        <item m="1" x="1210"/>
        <item m="1" x="1750"/>
        <item m="1" x="1227"/>
        <item m="1" x="1768"/>
        <item m="1" x="1245"/>
        <item m="1" x="1789"/>
        <item m="1" x="1266"/>
        <item m="1" x="1810"/>
        <item m="1" x="1287"/>
        <item m="1" x="1834"/>
        <item m="1" x="1308"/>
        <item m="1" x="1662"/>
        <item m="1" x="1140"/>
        <item m="1" x="1673"/>
        <item m="1" x="1151"/>
        <item m="1" x="1682"/>
        <item m="1" x="1160"/>
        <item m="1" x="1694"/>
        <item m="1" x="1172"/>
        <item m="1" x="1705"/>
        <item m="1" x="1183"/>
        <item m="1" x="1720"/>
        <item m="1" x="1198"/>
        <item m="1" x="1735"/>
        <item m="1" x="1213"/>
        <item m="1" x="1753"/>
        <item m="1" x="1230"/>
        <item m="1" x="1771"/>
        <item m="1" x="1248"/>
        <item m="1" x="1792"/>
        <item m="1" x="1269"/>
        <item m="1" x="1813"/>
        <item m="1" x="1290"/>
        <item m="1" x="1837"/>
        <item m="1" x="1311"/>
        <item m="1" x="1855"/>
        <item m="1" x="1329"/>
        <item m="1" x="1876"/>
        <item m="1" x="1350"/>
        <item m="1" x="1371"/>
        <item m="1" x="1920"/>
        <item m="1" x="1685"/>
        <item m="1" x="1163"/>
        <item m="1" x="1697"/>
        <item m="1" x="1175"/>
        <item m="1" x="1708"/>
        <item m="1" x="1186"/>
        <item m="1" x="1723"/>
        <item m="1" x="1201"/>
        <item m="1" x="1738"/>
        <item m="1" x="1216"/>
        <item m="1" x="1756"/>
        <item m="1" x="1233"/>
        <item m="1" x="1774"/>
        <item m="1" x="1251"/>
        <item m="1" x="1795"/>
        <item m="1" x="1272"/>
        <item m="1" x="1816"/>
        <item m="1" x="1293"/>
        <item m="1" x="1840"/>
        <item m="1" x="1314"/>
        <item m="1" x="1858"/>
        <item m="1" x="1332"/>
        <item m="1" x="1879"/>
        <item m="1" x="1353"/>
        <item m="1" x="1899"/>
        <item m="1" x="1374"/>
        <item m="1" x="1923"/>
        <item m="1" x="1395"/>
        <item m="1" x="1944"/>
        <item m="1" x="1416"/>
        <item m="1" x="1711"/>
        <item m="1" x="1189"/>
        <item m="1" x="1726"/>
        <item m="1" x="1204"/>
        <item m="1" x="1741"/>
        <item m="1" x="1219"/>
        <item m="1" x="1759"/>
        <item m="1" x="1236"/>
        <item m="1" x="1777"/>
        <item m="1" x="1254"/>
        <item m="1" x="1798"/>
        <item m="1" x="1275"/>
        <item m="1" x="1819"/>
        <item m="1" x="1296"/>
        <item m="1" x="1843"/>
        <item m="1" x="1317"/>
        <item m="1" x="1861"/>
        <item m="1" x="1335"/>
        <item m="1" x="1882"/>
        <item m="1" x="1356"/>
        <item m="1" x="1902"/>
        <item m="1" x="1377"/>
        <item m="1" x="1926"/>
        <item m="1" x="1398"/>
        <item m="1" x="1947"/>
        <item m="1" x="1419"/>
        <item m="1" x="1968"/>
        <item m="1" x="1440"/>
        <item m="1" x="1989"/>
        <item m="1" x="1461"/>
        <item m="1" x="2013"/>
        <item m="1" x="1744"/>
        <item m="1" x="1222"/>
        <item m="1" x="1762"/>
        <item m="1" x="1239"/>
        <item m="1" x="1780"/>
        <item m="1" x="1257"/>
        <item m="1" x="1801"/>
        <item m="1" x="1278"/>
        <item m="1" x="1822"/>
        <item m="1" x="1299"/>
        <item m="1" x="1846"/>
        <item m="1" x="1320"/>
        <item m="1" x="1864"/>
        <item m="1" x="1338"/>
        <item m="1" x="1885"/>
        <item m="1" x="1359"/>
        <item m="1" x="1905"/>
        <item m="1" x="1380"/>
        <item m="1" x="1929"/>
        <item m="1" x="1401"/>
        <item m="1" x="1950"/>
        <item m="1" x="1422"/>
        <item m="1" x="1971"/>
        <item m="1" x="1443"/>
        <item m="1" x="1992"/>
        <item m="1" x="1464"/>
        <item m="1" x="2016"/>
        <item m="1" x="1485"/>
        <item m="1" x="2036"/>
        <item m="1" x="1506"/>
        <item m="1" x="1783"/>
        <item m="1" x="1260"/>
        <item m="1" x="1804"/>
        <item m="1" x="1281"/>
        <item m="1" x="1825"/>
        <item m="1" x="1302"/>
        <item m="1" x="1849"/>
        <item m="1" x="1323"/>
        <item m="1" x="1867"/>
        <item m="1" x="1341"/>
        <item m="1" x="1888"/>
        <item m="1" x="1362"/>
        <item m="1" x="1908"/>
        <item m="1" x="1383"/>
        <item m="1" x="1932"/>
        <item m="1" x="1404"/>
        <item m="1" x="1953"/>
        <item m="1" x="1425"/>
        <item m="1" x="1974"/>
        <item m="1" x="1446"/>
        <item m="1" x="1995"/>
        <item m="1" x="1467"/>
        <item m="1" x="2019"/>
        <item m="1" x="1488"/>
        <item m="1" x="2039"/>
        <item m="1" x="1509"/>
        <item m="1" x="2057"/>
        <item m="1" x="1526"/>
        <item m="1" x="2075"/>
        <item m="1" x="1544"/>
        <item m="1" x="2093"/>
        <item m="1" x="1828"/>
        <item m="1" x="1305"/>
        <item m="1" x="1852"/>
        <item m="1" x="1326"/>
        <item m="1" x="1870"/>
        <item m="1" x="1344"/>
        <item m="1" x="1891"/>
        <item m="1" x="1365"/>
        <item m="1" x="1911"/>
        <item m="1" x="1386"/>
        <item m="1" x="1935"/>
        <item m="1" x="1407"/>
        <item m="1" x="1956"/>
        <item m="1" x="1428"/>
        <item m="1" x="1977"/>
        <item m="1" x="1449"/>
        <item m="1" x="1998"/>
        <item m="1" x="1470"/>
        <item m="1" x="2022"/>
        <item m="1" x="1491"/>
        <item m="1" x="2042"/>
        <item m="1" x="1512"/>
        <item m="1" x="2060"/>
        <item m="1" x="1529"/>
        <item m="1" x="2078"/>
        <item m="1" x="1547"/>
        <item m="1" x="2096"/>
        <item m="1" x="1561"/>
        <item m="1" x="2111"/>
        <item m="1" x="1575"/>
        <item m="1" x="2126"/>
        <item m="1" x="1873"/>
        <item m="1" x="1347"/>
        <item m="1" x="1894"/>
        <item m="1" x="1368"/>
        <item m="1" x="1914"/>
        <item m="1" x="1389"/>
        <item m="1" x="1938"/>
        <item m="1" x="1410"/>
        <item m="1" x="1959"/>
        <item m="1" x="1431"/>
        <item m="1" x="1980"/>
        <item m="1" x="1452"/>
        <item m="1" x="2001"/>
        <item m="1" x="1473"/>
        <item m="1" x="2025"/>
        <item m="1" x="1494"/>
        <item m="1" x="2045"/>
        <item m="1" x="1515"/>
        <item m="1" x="2063"/>
        <item m="1" x="1532"/>
        <item m="1" x="2081"/>
        <item m="1" x="1550"/>
        <item m="1" x="2099"/>
        <item m="1" x="1564"/>
        <item m="1" x="2114"/>
        <item m="1" x="1578"/>
        <item m="1" x="2129"/>
        <item m="1" x="1590"/>
        <item m="1" x="1076"/>
        <item m="1" x="1601"/>
        <item m="1" x="1917"/>
        <item m="1" x="1392"/>
        <item m="1" x="1941"/>
        <item m="1" x="1413"/>
        <item m="1" x="1962"/>
        <item m="1" x="1434"/>
        <item m="1" x="1983"/>
        <item m="1" x="1455"/>
        <item m="1" x="2004"/>
        <item m="1" x="1476"/>
        <item m="1" x="2028"/>
        <item m="1" x="1497"/>
        <item m="1" x="2048"/>
        <item m="1" x="1518"/>
        <item m="1" x="2066"/>
        <item m="1" x="1535"/>
        <item m="1" x="2084"/>
        <item m="1" x="1553"/>
        <item m="1" x="2102"/>
        <item m="1" x="1567"/>
        <item m="1" x="2117"/>
        <item m="1" x="1581"/>
        <item m="1" x="2132"/>
        <item m="1" x="1593"/>
        <item m="1" x="1079"/>
        <item m="1" x="1604"/>
        <item m="1" x="1087"/>
        <item m="1" x="1612"/>
        <item m="1" x="1094"/>
        <item m="1" x="1621"/>
        <item m="1" x="1105"/>
        <item m="1" x="1965"/>
        <item m="1" x="1437"/>
        <item m="1" x="1986"/>
        <item m="1" x="1458"/>
        <item m="1" x="2007"/>
        <item m="1" x="1479"/>
        <item m="1" x="2031"/>
        <item m="1" x="1500"/>
        <item m="1" x="2051"/>
        <item m="1" x="1521"/>
        <item m="1" x="2069"/>
        <item m="1" x="1538"/>
        <item m="1" x="2087"/>
        <item m="1" x="1556"/>
        <item m="1" x="2105"/>
        <item m="1" x="1570"/>
        <item m="1" x="2120"/>
        <item m="1" x="1584"/>
        <item m="1" x="2135"/>
        <item m="1" x="1595"/>
        <item m="1" x="1082"/>
        <item m="1" x="1607"/>
        <item m="1" x="1090"/>
        <item m="1" x="1615"/>
        <item m="1" x="1097"/>
        <item m="1" x="1624"/>
        <item m="1" x="1107"/>
        <item m="1" x="1632"/>
        <item m="1" x="1116"/>
        <item m="1" x="1643"/>
        <item m="1" x="2010"/>
        <item m="1" x="1482"/>
        <item m="1" x="2033"/>
        <item m="1" x="1503"/>
        <item m="1" x="2054"/>
        <item m="1" x="2072"/>
        <item m="1" x="1541"/>
        <item m="1" x="2090"/>
        <item m="1" x="1558"/>
        <item m="1" x="2108"/>
        <item m="1" x="1573"/>
        <item m="1" x="2123"/>
        <item m="1" x="1587"/>
        <item m="1" x="2138"/>
        <item m="1" x="1598"/>
        <item m="1" x="1084"/>
        <item m="1" x="1609"/>
        <item m="1" x="1092"/>
        <item m="1" x="1618"/>
        <item m="1" x="1099"/>
        <item m="1" x="1627"/>
        <item m="1" x="1110"/>
        <item m="1" x="1634"/>
        <item m="1" x="1646"/>
        <item m="1" x="1125"/>
        <item m="1" x="1654"/>
        <item m="1" x="1133"/>
        <item m="1" x="1665"/>
        <item m="1" x="1143"/>
        <item m="1" x="1103"/>
        <item m="1" x="1114"/>
        <item m="1" x="1639"/>
        <item m="1" x="1121"/>
        <item m="1" x="1650"/>
        <item m="1" x="1129"/>
        <item m="1" x="1658"/>
        <item m="1" x="1669"/>
        <item m="1" x="1147"/>
        <item m="1" x="1678"/>
        <item m="1" x="1156"/>
        <item m="1" x="1690"/>
        <item m="1" x="1168"/>
        <item m="1" x="1179"/>
        <item m="1" x="1716"/>
        <item m="1" x="1194"/>
        <item m="1" x="1731"/>
        <item m="1" x="1209"/>
        <item m="1" x="1749"/>
        <item m="1" x="1767"/>
        <item m="1" x="1244"/>
        <item m="1" x="1788"/>
        <item m="1" x="1265"/>
        <item m="1" x="1809"/>
        <item m="1" x="1286"/>
        <item m="1" x="1833"/>
        <item m="1" x="1641"/>
        <item m="1" x="1123"/>
        <item m="1" x="1652"/>
        <item m="1" x="1131"/>
        <item m="1" x="1661"/>
        <item m="1" x="1139"/>
        <item m="1" x="1672"/>
        <item m="1" x="1150"/>
        <item m="1" x="1681"/>
        <item m="1" x="1159"/>
        <item m="1" x="1693"/>
        <item m="1" x="1171"/>
        <item m="1" x="1704"/>
        <item m="1" x="1182"/>
        <item m="1" x="1719"/>
        <item m="1" x="1197"/>
        <item m="1" x="1734"/>
        <item m="1" x="1212"/>
        <item m="1" x="1752"/>
        <item m="1" x="1229"/>
        <item m="1" x="1770"/>
        <item m="1" x="1247"/>
        <item m="1" x="1791"/>
        <item m="1" x="1268"/>
        <item m="1" x="1812"/>
        <item m="1" x="1289"/>
        <item m="1" x="1836"/>
        <item m="1" x="1310"/>
        <item m="1" x="1663"/>
        <item m="1" x="1141"/>
        <item m="1" x="1674"/>
        <item m="1" x="1152"/>
        <item m="1" x="1684"/>
        <item m="1" x="1162"/>
        <item m="1" x="1696"/>
        <item m="1" x="1174"/>
        <item m="1" x="1707"/>
        <item m="1" x="1185"/>
        <item m="1" x="1722"/>
        <item m="1" x="1200"/>
        <item m="1" x="1737"/>
        <item m="1" x="1215"/>
        <item m="1" x="1755"/>
        <item m="1" x="1232"/>
        <item m="1" x="1773"/>
        <item m="1" x="1250"/>
        <item m="1" x="1794"/>
        <item m="1" x="1271"/>
        <item m="1" x="1815"/>
        <item m="1" x="1292"/>
        <item m="1" x="1839"/>
        <item m="1" x="1313"/>
        <item m="1" x="1857"/>
        <item m="1" x="1331"/>
        <item m="1" x="1878"/>
        <item m="1" x="1352"/>
        <item m="1" x="1898"/>
        <item m="1" x="1373"/>
        <item m="1" x="1922"/>
        <item m="1" x="1686"/>
        <item m="1" x="1164"/>
        <item m="1" x="1698"/>
        <item m="1" x="1710"/>
        <item m="1" x="1188"/>
        <item m="1" x="1725"/>
        <item m="1" x="1203"/>
        <item m="1" x="1740"/>
        <item m="1" x="1218"/>
        <item m="1" x="1758"/>
        <item m="1" x="1235"/>
        <item m="1" x="1776"/>
        <item m="1" x="1253"/>
        <item m="1" x="1797"/>
        <item m="1" x="1274"/>
        <item m="1" x="1818"/>
        <item m="1" x="1295"/>
        <item m="1" x="1842"/>
        <item m="1" x="1316"/>
        <item m="1" x="1860"/>
        <item m="1" x="1334"/>
        <item m="1" x="1881"/>
        <item m="1" x="1355"/>
        <item m="1" x="1901"/>
        <item m="1" x="1376"/>
        <item m="1" x="1925"/>
        <item m="1" x="1397"/>
        <item m="1" x="1946"/>
        <item m="1" x="1418"/>
        <item m="1" x="1712"/>
        <item m="1" x="1190"/>
        <item m="1" x="1727"/>
        <item m="1" x="1205"/>
        <item m="1" x="1743"/>
        <item m="1" x="1221"/>
        <item m="1" x="1761"/>
        <item m="1" x="1238"/>
        <item m="1" x="1779"/>
        <item m="1" x="1256"/>
        <item m="1" x="1800"/>
        <item m="1" x="1277"/>
        <item m="1" x="1821"/>
        <item m="1" x="1298"/>
        <item m="1" x="1845"/>
        <item m="1" x="1319"/>
        <item m="1" x="1863"/>
        <item m="1" x="1337"/>
        <item m="1" x="1884"/>
        <item m="1" x="1358"/>
        <item m="1" x="1904"/>
        <item m="1" x="1379"/>
        <item m="1" x="1928"/>
        <item m="1" x="1400"/>
        <item m="1" x="1949"/>
        <item m="1" x="1421"/>
        <item m="1" x="1970"/>
        <item m="1" x="1442"/>
        <item m="1" x="1991"/>
        <item m="1" x="1463"/>
        <item m="1" x="2015"/>
        <item m="1" x="1745"/>
        <item m="1" x="1223"/>
        <item m="1" x="1763"/>
        <item m="1" x="1240"/>
        <item m="1" x="1782"/>
        <item m="1" x="1259"/>
        <item m="1" x="1803"/>
        <item m="1" x="1280"/>
        <item m="1" x="1824"/>
        <item m="1" x="1301"/>
        <item m="1" x="1848"/>
        <item m="1" x="1322"/>
        <item m="1" x="1866"/>
        <item m="1" x="1340"/>
        <item m="1" x="1887"/>
        <item m="1" x="1361"/>
        <item m="1" x="1907"/>
        <item m="1" x="1382"/>
        <item m="1" x="1931"/>
        <item m="1" x="1403"/>
        <item m="1" x="1952"/>
        <item m="1" x="1424"/>
        <item m="1" x="1973"/>
        <item m="1" x="1445"/>
        <item m="1" x="1994"/>
        <item m="1" x="1466"/>
        <item m="1" x="2018"/>
        <item m="1" x="1487"/>
        <item m="1" x="2038"/>
        <item m="1" x="1508"/>
        <item m="1" x="1784"/>
        <item m="1" x="1261"/>
        <item m="1" x="1805"/>
        <item m="1" x="1282"/>
        <item m="1" x="1827"/>
        <item m="1" x="1304"/>
        <item m="1" x="1851"/>
        <item m="1" x="1325"/>
        <item m="1" x="1869"/>
        <item m="1" x="1343"/>
        <item m="1" x="1890"/>
        <item m="1" x="1364"/>
        <item m="1" x="1910"/>
        <item m="1" x="1385"/>
        <item m="1" x="1934"/>
        <item m="1" x="1406"/>
        <item m="1" x="1955"/>
        <item m="1" x="1427"/>
        <item m="1" x="1976"/>
        <item m="1" x="1448"/>
        <item m="1" x="1997"/>
        <item m="1" x="1469"/>
        <item m="1" x="2021"/>
        <item m="1" x="1490"/>
        <item m="1" x="2041"/>
        <item m="1" x="1511"/>
        <item m="1" x="2059"/>
        <item m="1" x="1528"/>
        <item m="1" x="2077"/>
        <item m="1" x="1546"/>
        <item m="1" x="2095"/>
        <item m="1" x="1829"/>
        <item m="1" x="1306"/>
        <item m="1" x="1853"/>
        <item m="1" x="1327"/>
        <item m="1" x="1872"/>
        <item m="1" x="1346"/>
        <item m="1" x="1893"/>
        <item m="1" x="1367"/>
        <item m="1" x="1913"/>
        <item m="1" x="1388"/>
        <item m="1" x="1937"/>
        <item m="1" x="1409"/>
        <item m="1" x="1958"/>
        <item m="1" x="1430"/>
        <item m="1" x="1979"/>
        <item m="1" x="1451"/>
        <item m="1" x="2000"/>
        <item m="1" x="1472"/>
        <item m="1" x="2024"/>
        <item m="1" x="1493"/>
        <item m="1" x="2044"/>
        <item m="1" x="1514"/>
        <item m="1" x="2062"/>
        <item m="1" x="1531"/>
        <item m="1" x="2080"/>
        <item m="1" x="1549"/>
        <item m="1" x="2098"/>
        <item m="1" x="1563"/>
        <item m="1" x="2113"/>
        <item m="1" x="1577"/>
        <item m="1" x="2128"/>
        <item m="1" x="1874"/>
        <item m="1" x="1348"/>
        <item m="1" x="1895"/>
        <item m="1" x="1369"/>
        <item m="1" x="1916"/>
        <item m="1" x="1391"/>
        <item m="1" x="1940"/>
        <item m="1" x="1412"/>
        <item m="1" x="1961"/>
        <item m="1" x="1433"/>
        <item m="1" x="1982"/>
        <item m="1" x="1454"/>
        <item m="1" x="2003"/>
        <item m="1" x="1475"/>
        <item m="1" x="2027"/>
        <item m="1" x="1496"/>
        <item m="1" x="2047"/>
        <item m="1" x="1517"/>
        <item m="1" x="2065"/>
        <item m="1" x="1534"/>
        <item m="1" x="2083"/>
        <item m="1" x="1552"/>
        <item m="1" x="2101"/>
        <item m="1" x="1566"/>
        <item m="1" x="2116"/>
        <item m="1" x="1580"/>
        <item m="1" x="2131"/>
        <item m="1" x="1592"/>
        <item m="1" x="1078"/>
        <item m="1" x="1603"/>
        <item m="1" x="1918"/>
        <item m="1" x="1393"/>
        <item m="1" x="1942"/>
        <item m="1" x="1414"/>
        <item m="1" x="1964"/>
        <item m="1" x="1436"/>
        <item m="1" x="1985"/>
        <item m="1" x="1457"/>
        <item m="1" x="2006"/>
        <item m="1" x="1478"/>
        <item m="1" x="2030"/>
        <item m="1" x="1499"/>
        <item m="1" x="2050"/>
        <item m="1" x="1520"/>
        <item m="1" x="2068"/>
        <item m="1" x="1537"/>
        <item m="1" x="2086"/>
        <item m="1" x="1555"/>
        <item m="1" x="2104"/>
        <item m="1" x="1569"/>
        <item m="1" x="2119"/>
        <item m="1" x="1583"/>
        <item m="1" x="2134"/>
        <item m="1" x="1081"/>
        <item m="1" x="1606"/>
        <item m="1" x="1089"/>
        <item m="1" x="1614"/>
        <item m="1" x="1096"/>
        <item m="1" x="1623"/>
        <item m="1" x="1966"/>
        <item m="1" x="1438"/>
        <item m="1" x="1987"/>
        <item m="1" x="1459"/>
        <item m="1" x="2009"/>
        <item m="1" x="1481"/>
        <item m="1" x="1502"/>
        <item m="1" x="2053"/>
        <item m="1" x="1523"/>
        <item m="1" x="2071"/>
        <item m="1" x="1540"/>
        <item m="1" x="2089"/>
        <item m="1" x="2107"/>
        <item m="1" x="1572"/>
        <item m="1" x="2122"/>
        <item m="1" x="1586"/>
        <item m="1" x="2137"/>
        <item m="1" x="1597"/>
        <item m="1" x="1608"/>
        <item m="1" x="1091"/>
        <item m="1" x="1617"/>
        <item m="1" x="1626"/>
        <item m="1" x="1109"/>
        <item m="1" x="1117"/>
        <item m="1" x="1645"/>
        <item m="1" x="2011"/>
        <item m="1" x="1483"/>
        <item m="1" x="2034"/>
        <item m="1" x="1504"/>
        <item m="1" x="2055"/>
        <item m="1" x="1524"/>
        <item m="1" x="2073"/>
        <item m="1" x="1542"/>
        <item m="1" x="2091"/>
        <item m="1" x="1559"/>
        <item m="1" x="2109"/>
        <item m="1" x="2124"/>
        <item m="1" x="1588"/>
        <item m="1" x="2139"/>
        <item m="1" x="1599"/>
        <item m="1" x="1085"/>
        <item m="1" x="1610"/>
        <item m="1" x="1619"/>
        <item m="1" x="1100"/>
        <item m="1" x="1628"/>
        <item m="1" x="1111"/>
        <item m="1" x="1635"/>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722"/>
        <item m="1" x="608"/>
        <item m="1" x="609"/>
        <item m="1" x="464"/>
        <item m="1" x="610"/>
        <item m="1" x="723"/>
        <item m="1" x="692"/>
        <item m="1" x="611"/>
        <item m="1" x="465"/>
        <item m="1" x="693"/>
        <item m="1" x="694"/>
        <item m="1" x="708"/>
        <item m="1" x="709"/>
        <item m="1" x="710"/>
        <item m="1" x="466"/>
        <item m="1" x="695"/>
        <item m="1" x="696"/>
        <item m="1" x="697"/>
        <item m="1" x="711"/>
        <item m="1" x="712"/>
        <item m="1" x="698"/>
        <item m="1" x="467"/>
        <item m="1" x="612"/>
        <item m="1" x="613"/>
        <item m="1" x="614"/>
        <item m="1" x="713"/>
        <item m="1" x="714"/>
        <item m="1" x="615"/>
        <item m="1" x="616"/>
        <item m="1" x="617"/>
        <item m="1" x="618"/>
        <item m="1" x="619"/>
        <item m="1" x="715"/>
        <item m="1" x="716"/>
        <item m="1" x="468"/>
        <item m="1" x="469"/>
        <item m="1" x="620"/>
        <item m="1" x="699"/>
        <item m="1" x="621"/>
        <item m="1" x="717"/>
        <item m="1" x="707"/>
        <item m="1" x="622"/>
        <item m="1" x="623"/>
        <item m="1" x="624"/>
        <item m="1" x="625"/>
        <item m="1" x="626"/>
        <item m="1" x="718"/>
        <item m="1" x="691"/>
        <item m="1" x="719"/>
        <item m="1" x="470"/>
        <item m="1" x="627"/>
        <item m="1" x="700"/>
        <item m="1" x="701"/>
        <item m="1" x="628"/>
        <item m="1" x="471"/>
        <item m="1" x="629"/>
        <item m="1" x="630"/>
        <item m="1" x="631"/>
        <item m="1" x="720"/>
        <item m="1" x="472"/>
        <item m="1" x="702"/>
        <item m="1" x="559"/>
        <item m="1" x="560"/>
        <item m="1" x="561"/>
        <item m="1" x="724"/>
        <item m="1" x="473"/>
        <item m="1" x="703"/>
        <item m="1" x="562"/>
        <item m="1" x="563"/>
        <item m="1" x="564"/>
        <item m="1" x="725"/>
        <item m="1" x="687"/>
        <item m="1" x="474"/>
        <item m="1" x="565"/>
        <item m="1" x="566"/>
        <item m="1" x="567"/>
        <item m="1" x="688"/>
        <item m="1" x="689"/>
        <item m="1" x="632"/>
        <item m="1" x="568"/>
        <item m="1" x="569"/>
        <item m="1" x="570"/>
        <item m="1" x="571"/>
        <item m="1" x="660"/>
        <item m="1" x="661"/>
        <item m="1" x="633"/>
        <item m="1" x="572"/>
        <item m="1" x="573"/>
        <item m="1" x="574"/>
        <item m="1" x="575"/>
        <item m="1" x="662"/>
        <item m="1" x="663"/>
        <item m="1" x="634"/>
        <item m="1" x="576"/>
        <item m="1" x="577"/>
        <item m="1" x="558"/>
        <item m="1" x="578"/>
        <item m="1" x="664"/>
        <item m="1" x="665"/>
        <item m="1" x="666"/>
        <item m="1" x="579"/>
        <item m="1" x="580"/>
        <item m="1" x="581"/>
        <item m="1" x="582"/>
        <item m="1" x="667"/>
        <item m="1" x="668"/>
        <item m="1" x="669"/>
        <item m="1" x="670"/>
        <item m="1" x="583"/>
        <item m="1" x="584"/>
        <item m="1" x="585"/>
        <item m="1" x="671"/>
        <item m="1" x="672"/>
        <item m="1" x="586"/>
        <item m="1" x="673"/>
        <item m="1" x="587"/>
        <item m="1" x="588"/>
        <item m="1" x="635"/>
        <item m="1" x="674"/>
        <item m="1" x="675"/>
        <item m="1" x="589"/>
        <item m="1" x="676"/>
        <item m="1" x="677"/>
        <item m="1" x="590"/>
        <item m="1" x="591"/>
        <item m="1" x="678"/>
        <item m="1" x="679"/>
        <item m="1" x="680"/>
        <item m="1" x="681"/>
        <item m="1" x="592"/>
        <item m="1" x="593"/>
        <item m="1" x="594"/>
        <item m="1" x="682"/>
        <item m="1" x="683"/>
        <item m="1" x="684"/>
        <item m="1" x="636"/>
        <item m="1" x="462"/>
        <item m="1" x="403"/>
        <item m="1" x="404"/>
        <item m="1" x="405"/>
        <item m="1" x="685"/>
        <item m="1" x="406"/>
        <item m="1" x="407"/>
        <item m="1" x="408"/>
        <item m="1" x="409"/>
        <item m="1" x="410"/>
        <item m="1" x="411"/>
        <item m="1" x="686"/>
        <item m="1" x="412"/>
        <item m="1" x="413"/>
        <item m="1" x="414"/>
        <item m="1" x="415"/>
        <item m="1" x="416"/>
        <item m="1" x="417"/>
        <item m="1" x="458"/>
        <item m="1" x="418"/>
        <item m="1" x="419"/>
        <item m="1" x="420"/>
        <item m="1" x="421"/>
        <item m="1" x="422"/>
        <item m="1" x="423"/>
        <item m="1" x="556"/>
        <item m="1" x="424"/>
        <item m="1" x="425"/>
        <item m="1" x="426"/>
        <item m="1" x="427"/>
        <item m="1" x="428"/>
        <item m="1" x="429"/>
        <item m="1" x="430"/>
        <item m="1" x="431"/>
        <item m="1" x="432"/>
        <item m="1" x="433"/>
        <item m="1" x="434"/>
        <item m="1" x="435"/>
        <item m="1" x="436"/>
        <item m="1" x="461"/>
        <item m="1" x="437"/>
        <item m="1" x="459"/>
        <item m="1" x="438"/>
        <item m="1" x="439"/>
        <item m="1" x="440"/>
        <item m="1" x="441"/>
        <item m="1" x="460"/>
        <item m="1" x="442"/>
        <item m="1" x="443"/>
        <item m="1" x="444"/>
        <item m="1" x="445"/>
        <item m="1" x="446"/>
        <item m="1" x="447"/>
        <item m="1" x="690"/>
        <item m="1" x="448"/>
        <item m="1" x="449"/>
        <item m="1" x="450"/>
        <item m="1" x="451"/>
        <item m="1" x="452"/>
        <item m="1" x="453"/>
        <item m="1" x="599"/>
        <item m="1" x="454"/>
        <item m="1" x="455"/>
        <item m="1" x="456"/>
        <item m="1" x="457"/>
        <item m="1" x="487"/>
        <item m="1" x="488"/>
        <item m="1" x="600"/>
        <item m="1" x="489"/>
        <item m="1" x="490"/>
        <item m="1" x="491"/>
        <item m="1" x="492"/>
        <item m="1" x="493"/>
        <item m="1" x="555"/>
        <item m="1" x="595"/>
        <item m="1" x="494"/>
        <item m="1" x="495"/>
        <item m="1" x="496"/>
        <item m="1" x="497"/>
        <item m="1" x="498"/>
        <item m="1" x="499"/>
        <item m="1" x="601"/>
        <item m="1" x="500"/>
        <item m="1" x="501"/>
        <item m="1" x="502"/>
        <item m="1" x="503"/>
        <item m="1" x="504"/>
        <item m="1" x="505"/>
        <item m="1" x="602"/>
        <item m="1" x="506"/>
        <item m="1" x="507"/>
        <item m="1" x="508"/>
        <item m="1" x="509"/>
        <item m="1" x="510"/>
        <item m="1" x="511"/>
        <item m="1" x="596"/>
        <item m="1" x="512"/>
        <item m="1" x="513"/>
        <item m="1" x="514"/>
        <item m="1" x="515"/>
        <item m="1" x="516"/>
        <item m="1" x="517"/>
        <item m="1" x="597"/>
        <item m="1" x="518"/>
        <item m="1" x="519"/>
        <item m="1" x="520"/>
        <item m="1" x="521"/>
        <item m="1" x="522"/>
        <item m="1" x="523"/>
        <item m="1" x="603"/>
        <item m="1" x="524"/>
        <item m="1" x="525"/>
        <item m="1" x="526"/>
        <item m="1" x="527"/>
        <item m="1" x="528"/>
        <item m="1" x="529"/>
        <item m="1" x="604"/>
        <item m="1" x="530"/>
        <item m="1" x="475"/>
        <item m="1" x="531"/>
        <item m="1" x="532"/>
        <item m="1" x="533"/>
        <item m="1" x="605"/>
        <item m="1" x="606"/>
        <item m="1" x="534"/>
        <item m="1" x="535"/>
        <item m="1" x="536"/>
        <item m="1" x="537"/>
        <item m="1" x="538"/>
        <item m="1" x="539"/>
        <item m="1" x="598"/>
        <item m="1" x="540"/>
        <item m="1" x="541"/>
        <item m="1" x="542"/>
        <item m="1" x="543"/>
        <item m="1" x="544"/>
        <item m="1" x="545"/>
        <item m="1" x="607"/>
        <item m="1" x="546"/>
        <item m="1" x="547"/>
        <item m="1" x="548"/>
        <item m="1" x="549"/>
        <item m="1" x="550"/>
        <item m="1" x="551"/>
        <item m="1" x="735"/>
        <item m="1" x="552"/>
        <item m="1" x="476"/>
        <item m="1" x="553"/>
        <item m="1" x="554"/>
        <item m="1" x="637"/>
        <item m="1" x="463"/>
        <item m="1" x="557"/>
        <item m="1" x="638"/>
        <item m="1" x="639"/>
        <item m="1" x="477"/>
        <item m="1" x="726"/>
        <item m="1" x="727"/>
        <item m="1" x="721"/>
        <item m="1" x="478"/>
        <item m="1" x="640"/>
        <item m="1" x="641"/>
        <item m="1" x="642"/>
        <item m="1" x="728"/>
        <item m="1" x="479"/>
        <item m="1" x="480"/>
        <item m="1" x="643"/>
        <item m="1" x="644"/>
        <item m="1" x="729"/>
        <item m="1" x="730"/>
        <item m="1" x="645"/>
        <item m="1" x="481"/>
        <item m="1" x="646"/>
        <item m="1" x="647"/>
        <item m="1" x="648"/>
        <item m="1" x="731"/>
        <item m="1" x="649"/>
        <item m="1" x="482"/>
        <item m="1" x="650"/>
        <item m="1" x="704"/>
        <item m="1" x="732"/>
        <item m="1" x="651"/>
        <item m="1" x="483"/>
        <item m="1" x="652"/>
        <item m="1" x="484"/>
        <item m="1" x="653"/>
        <item m="1" x="733"/>
        <item m="1" x="485"/>
        <item m="1" x="654"/>
        <item m="1" x="705"/>
        <item m="1" x="706"/>
        <item m="1" x="655"/>
        <item m="1" x="734"/>
        <item m="1" x="486"/>
        <item m="1" x="656"/>
        <item m="1" x="657"/>
        <item m="1" x="658"/>
        <item m="1" x="6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736"/>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h="1" x="402"/>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403">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30" sqref="C30"/>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95" t="s">
        <v>513</v>
      </c>
      <c r="B15" s="196"/>
      <c r="C15" s="197"/>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R67" activePane="bottomRight" state="frozen"/>
      <selection pane="topRight" activeCell="B1" sqref="B1"/>
      <selection pane="bottomLeft" activeCell="A2" sqref="A2"/>
      <selection pane="bottomRight" activeCell="DX3" sqref="DX3:EE3"/>
    </sheetView>
  </sheetViews>
  <sheetFormatPr baseColWidth="10" defaultColWidth="10.83203125" defaultRowHeight="15" x14ac:dyDescent="0.15"/>
  <cols>
    <col min="1" max="1" width="8.5" style="1" bestFit="1" customWidth="1"/>
    <col min="2" max="2" width="11.33203125" style="1" bestFit="1" customWidth="1"/>
    <col min="3" max="3" width="11" style="1" bestFit="1" customWidth="1"/>
    <col min="4" max="4" width="11.83203125" style="1" bestFit="1" customWidth="1"/>
    <col min="5" max="5" width="13.83203125" style="1" bestFit="1" customWidth="1"/>
    <col min="6" max="6" width="10.1640625" style="1" bestFit="1" customWidth="1"/>
    <col min="7" max="7" width="13.5" style="1" bestFit="1" customWidth="1"/>
    <col min="8" max="8" width="12.83203125" style="1" bestFit="1" customWidth="1"/>
    <col min="9" max="9" width="11.83203125" style="1" bestFit="1" customWidth="1"/>
    <col min="10" max="10" width="13.83203125" style="1" bestFit="1" customWidth="1"/>
    <col min="11" max="11" width="10.83203125" style="1" bestFit="1" customWidth="1"/>
    <col min="12" max="12" width="14" style="1" bestFit="1" customWidth="1"/>
    <col min="13" max="13" width="13.1640625" style="1" bestFit="1" customWidth="1"/>
    <col min="14" max="14" width="10.33203125" style="1" bestFit="1" customWidth="1"/>
    <col min="15" max="15" width="13" style="1" bestFit="1" customWidth="1"/>
    <col min="16" max="16" width="13.6640625" style="1" bestFit="1" customWidth="1"/>
    <col min="17" max="17" width="11.83203125" style="1" bestFit="1" customWidth="1"/>
    <col min="18" max="18" width="13" style="1" bestFit="1" customWidth="1"/>
    <col min="19" max="19" width="11.33203125" style="1" bestFit="1" customWidth="1"/>
    <col min="20" max="20" width="20.1640625" style="1" bestFit="1" customWidth="1"/>
    <col min="21" max="21" width="13.33203125" style="1" bestFit="1" customWidth="1"/>
    <col min="22" max="22" width="10.5" style="1" bestFit="1" customWidth="1"/>
    <col min="23" max="23" width="19.6640625" style="1" bestFit="1" customWidth="1"/>
    <col min="24" max="24" width="7.6640625" style="1" bestFit="1" customWidth="1"/>
    <col min="25" max="25" width="10.6640625" style="1" bestFit="1" customWidth="1"/>
    <col min="26" max="26" width="13.83203125" style="1" bestFit="1" customWidth="1"/>
    <col min="27" max="27" width="14" style="1" customWidth="1"/>
    <col min="28" max="28" width="9.83203125" style="1" bestFit="1" customWidth="1"/>
    <col min="29" max="29" width="11.33203125" style="1" bestFit="1" customWidth="1"/>
    <col min="30" max="30" width="12.5" style="1" bestFit="1" customWidth="1"/>
    <col min="31" max="31" width="10.5" style="1" bestFit="1" customWidth="1"/>
    <col min="32" max="32" width="13.83203125" style="1" bestFit="1" customWidth="1"/>
    <col min="33" max="33" width="10.1640625" style="1" bestFit="1" customWidth="1"/>
    <col min="34" max="34" width="13.5" style="1" bestFit="1" customWidth="1"/>
    <col min="35" max="35" width="12.83203125" style="1" bestFit="1" customWidth="1"/>
    <col min="36" max="36" width="11.83203125" style="1" bestFit="1" customWidth="1"/>
    <col min="37" max="37" width="13.5" style="1" bestFit="1" customWidth="1"/>
    <col min="38" max="39" width="14" style="1" bestFit="1" customWidth="1"/>
    <col min="40" max="40" width="13.1640625" style="1" bestFit="1" customWidth="1"/>
    <col min="41" max="41" width="13.6640625" style="1" bestFit="1" customWidth="1"/>
    <col min="42" max="42" width="13" style="1" bestFit="1" customWidth="1"/>
    <col min="43" max="43" width="13.5" style="1" bestFit="1" customWidth="1"/>
    <col min="44" max="44" width="12.6640625" style="1" bestFit="1" customWidth="1"/>
    <col min="45" max="45" width="13" style="1" bestFit="1" customWidth="1"/>
    <col min="46" max="46" width="12.6640625" style="1" bestFit="1" customWidth="1"/>
    <col min="47" max="47" width="20.1640625" style="1" bestFit="1" customWidth="1"/>
    <col min="48" max="48" width="13.33203125" style="1" bestFit="1" customWidth="1"/>
    <col min="49" max="49" width="10.5" style="1" bestFit="1" customWidth="1"/>
    <col min="50" max="50" width="19.6640625" style="1" bestFit="1" customWidth="1"/>
    <col min="51" max="51" width="12.6640625" style="1" bestFit="1" customWidth="1"/>
    <col min="52" max="52" width="10.83203125" style="1" bestFit="1" customWidth="1"/>
    <col min="53" max="53" width="14.1640625" style="1" bestFit="1" customWidth="1"/>
    <col min="54" max="54" width="12.6640625" style="1" bestFit="1" customWidth="1"/>
    <col min="55" max="55" width="10.1640625" style="1" bestFit="1" customWidth="1"/>
    <col min="56" max="56" width="11.33203125" style="1" bestFit="1" customWidth="1"/>
    <col min="57" max="57" width="12.1640625" style="1" bestFit="1" customWidth="1"/>
    <col min="58" max="58" width="9.83203125" style="1" bestFit="1" customWidth="1"/>
    <col min="59" max="59" width="13.83203125" style="1" bestFit="1" customWidth="1"/>
    <col min="60" max="60" width="10.33203125" style="1" bestFit="1" customWidth="1"/>
    <col min="61" max="61" width="13.5" style="1" bestFit="1" customWidth="1"/>
    <col min="62" max="62" width="12.83203125" style="1" bestFit="1" customWidth="1"/>
    <col min="63" max="63" width="11.83203125" style="1" bestFit="1" customWidth="1"/>
    <col min="64" max="64" width="13.33203125" style="1" bestFit="1" customWidth="1"/>
    <col min="65" max="65" width="13.6640625" style="1" bestFit="1" customWidth="1"/>
    <col min="66" max="66" width="14" style="1" bestFit="1" customWidth="1"/>
    <col min="67" max="67" width="13.1640625" style="1" bestFit="1" customWidth="1"/>
    <col min="68" max="68" width="12.5" style="1" bestFit="1" customWidth="1"/>
    <col min="69" max="69" width="13" style="1" bestFit="1" customWidth="1"/>
    <col min="70" max="70" width="14.6640625" style="1" bestFit="1" customWidth="1"/>
    <col min="71" max="71" width="12.6640625" style="1" bestFit="1" customWidth="1"/>
    <col min="72" max="72" width="13" style="1" bestFit="1" customWidth="1"/>
    <col min="73" max="73" width="12.6640625" style="1" bestFit="1" customWidth="1"/>
    <col min="74" max="74" width="20.1640625" style="1" bestFit="1" customWidth="1"/>
    <col min="75" max="75" width="13.33203125" style="1" bestFit="1" customWidth="1"/>
    <col min="76" max="76" width="11.5" style="1" bestFit="1" customWidth="1"/>
    <col min="77" max="77" width="19.6640625" style="1" bestFit="1" customWidth="1"/>
    <col min="78" max="78" width="12.1640625" style="1" bestFit="1" customWidth="1"/>
    <col min="79" max="79" width="10.83203125" style="1" bestFit="1" customWidth="1"/>
    <col min="80" max="80" width="14.33203125" style="1" bestFit="1" customWidth="1"/>
    <col min="81" max="81" width="10.83203125" style="1"/>
    <col min="82" max="82" width="11.5" style="1" bestFit="1" customWidth="1"/>
    <col min="83" max="83" width="11.33203125" style="1" bestFit="1" customWidth="1"/>
    <col min="84" max="84" width="11" style="1" bestFit="1" customWidth="1"/>
    <col min="85" max="85" width="9"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2" style="1" bestFit="1" customWidth="1"/>
    <col min="92" max="92" width="12.33203125" style="1" bestFit="1" customWidth="1"/>
    <col min="93" max="93" width="14" style="1" bestFit="1" customWidth="1"/>
    <col min="94" max="94" width="13.1640625" style="1" bestFit="1" customWidth="1"/>
    <col min="95" max="95" width="11.1640625" style="1" bestFit="1" customWidth="1"/>
    <col min="96" max="96" width="13" style="1" bestFit="1" customWidth="1"/>
    <col min="97" max="97" width="11.6640625"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0.83203125" style="1" bestFit="1" customWidth="1"/>
    <col min="106" max="106" width="10.6640625" style="1" bestFit="1" customWidth="1"/>
    <col min="107" max="107" width="12" style="1" bestFit="1" customWidth="1"/>
    <col min="108" max="108" width="15.1640625" style="1" bestFit="1" customWidth="1"/>
    <col min="109" max="109" width="10.83203125" style="1"/>
    <col min="110" max="110" width="20.83203125" style="1" bestFit="1" customWidth="1"/>
    <col min="111" max="111" width="13.1640625" style="1" bestFit="1" customWidth="1"/>
    <col min="112" max="113" width="12.83203125" style="1" bestFit="1" customWidth="1"/>
    <col min="114" max="114" width="10.33203125" style="1" bestFit="1" customWidth="1"/>
    <col min="115" max="115" width="14.5" style="1" bestFit="1" customWidth="1"/>
    <col min="116" max="116" width="12.6640625" style="1" bestFit="1" customWidth="1"/>
    <col min="117" max="117" width="11.83203125" style="1" bestFit="1" customWidth="1"/>
    <col min="118" max="118" width="4" style="1" customWidth="1"/>
    <col min="119" max="119" width="20.1640625" style="1" bestFit="1" customWidth="1"/>
    <col min="120" max="120" width="12.5" style="1" bestFit="1" customWidth="1"/>
    <col min="121" max="121" width="12.83203125" style="1" bestFit="1" customWidth="1"/>
    <col min="122" max="122" width="12.1640625" style="1" bestFit="1" customWidth="1"/>
    <col min="123" max="123" width="10.33203125" style="1" bestFit="1" customWidth="1"/>
    <col min="124" max="124" width="14.5" style="1" bestFit="1" customWidth="1"/>
    <col min="125" max="125" width="12.33203125" style="1" bestFit="1" customWidth="1"/>
    <col min="126" max="126" width="11.83203125" style="1" bestFit="1" customWidth="1"/>
    <col min="127" max="127" width="4" style="1" customWidth="1"/>
    <col min="128" max="128" width="20.1640625" style="1" bestFit="1" customWidth="1"/>
    <col min="129" max="129" width="12.5" style="1" bestFit="1" customWidth="1"/>
    <col min="130" max="130" width="11.83203125" style="1" bestFit="1" customWidth="1"/>
    <col min="131" max="131" width="12.1640625" style="1" bestFit="1" customWidth="1"/>
    <col min="132" max="132" width="10.33203125" style="1" bestFit="1" customWidth="1"/>
    <col min="133" max="133" width="14.5" style="1" bestFit="1" customWidth="1"/>
    <col min="134" max="134" width="12.33203125" style="1" bestFit="1" customWidth="1"/>
    <col min="135" max="135" width="11.83203125" style="1" bestFit="1" customWidth="1"/>
    <col min="136" max="16384" width="10.8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5" t="s">
        <v>512</v>
      </c>
      <c r="DH2" s="196"/>
      <c r="DI2" s="196"/>
      <c r="DJ2" s="196"/>
      <c r="DK2" s="196"/>
      <c r="DL2" s="196"/>
      <c r="DM2" s="197"/>
      <c r="DN2" s="23"/>
      <c r="DO2" s="22"/>
      <c r="DP2" s="195" t="s">
        <v>421</v>
      </c>
      <c r="DQ2" s="196"/>
      <c r="DR2" s="196"/>
      <c r="DS2" s="196"/>
      <c r="DT2" s="196"/>
      <c r="DU2" s="196"/>
      <c r="DV2" s="197"/>
      <c r="DW2" s="23"/>
      <c r="DX2" s="22"/>
      <c r="DY2" s="195" t="s">
        <v>422</v>
      </c>
      <c r="DZ2" s="196"/>
      <c r="EA2" s="196"/>
      <c r="EB2" s="196"/>
      <c r="EC2" s="196"/>
      <c r="ED2" s="196"/>
      <c r="EE2" s="197"/>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424700831</v>
      </c>
      <c r="DH4" s="33">
        <f>HLOOKUP(DF4,$AB$1:$AZ$371,367,FALSE)</f>
        <v>334967870</v>
      </c>
      <c r="DI4" s="33">
        <f>DG4-DH4</f>
        <v>89732961</v>
      </c>
      <c r="DJ4" s="34">
        <f>IF(DH4&gt;0,DI4/DH4,"NA")</f>
        <v>0.26788527807159535</v>
      </c>
      <c r="DK4" s="33">
        <f>HLOOKUP(DF4,$BC$1:$CA$371,367,FALSE)</f>
        <v>380016932.80000013</v>
      </c>
      <c r="DL4" s="33">
        <f>DG4-DK4</f>
        <v>44683898.199999869</v>
      </c>
      <c r="DM4" s="34">
        <f>IF(DK4&gt;0,DL4/DK4,"NA")</f>
        <v>0.11758396624793729</v>
      </c>
      <c r="DN4" s="35"/>
      <c r="DO4" s="32" t="s">
        <v>31</v>
      </c>
      <c r="DP4" s="33">
        <f>HLOOKUP(DO4,$A$1:$Y$371,369,FALSE)</f>
        <v>176603332</v>
      </c>
      <c r="DQ4" s="33">
        <f>HLOOKUP(DO4,$AB$1:$AZ$371,369,FALSE)</f>
        <v>102889447</v>
      </c>
      <c r="DR4" s="33">
        <f>DP4-DQ4</f>
        <v>73713885</v>
      </c>
      <c r="DS4" s="34">
        <f>IF(DQ4&gt;0,DR4/DQ4,"NA")</f>
        <v>0.71643776061892916</v>
      </c>
      <c r="DT4" s="33">
        <f>HLOOKUP(DO4,$BC$1:$CA$371,369,FALSE)</f>
        <v>147841261.39999998</v>
      </c>
      <c r="DU4" s="33">
        <f>DP4-DT4</f>
        <v>28762070.600000024</v>
      </c>
      <c r="DV4" s="34">
        <f>IF(DT4&gt;0,DU4/DT4,"NA")</f>
        <v>0.19454697780331592</v>
      </c>
      <c r="DW4" s="35"/>
      <c r="DX4" s="32" t="s">
        <v>31</v>
      </c>
      <c r="DY4" s="33">
        <f>HLOOKUP(DX4,$A$1:$Z$371,371,FALSE)</f>
        <v>29867608</v>
      </c>
      <c r="DZ4" s="33">
        <f>HLOOKUP(DX4,$AB$1:$BA$371,371,FALSE)</f>
        <v>30273393</v>
      </c>
      <c r="EA4" s="33">
        <f>DY4-DZ4</f>
        <v>-405785</v>
      </c>
      <c r="EB4" s="34">
        <f>IF(DZ4&gt;0,EA4/DZ4,"NA")</f>
        <v>-1.3404014541746279E-2</v>
      </c>
      <c r="EC4" s="33">
        <f>HLOOKUP(DX4,$BC$1:$CB$371,371,FALSE)</f>
        <v>45123006</v>
      </c>
      <c r="ED4" s="33">
        <f>DY4-EC4</f>
        <v>-15255398</v>
      </c>
      <c r="EE4" s="34">
        <f>IF(EC4&gt;0,ED4/EC4,"NA")</f>
        <v>-0.33808470118325007</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27</v>
      </c>
      <c r="DG5" s="37">
        <f>HLOOKUP(DF5,$A$1:$Y$371,367,FALSE)</f>
        <v>217444623</v>
      </c>
      <c r="DH5" s="37">
        <f>HLOOKUP(DF5,$AB$1:$AZ$371,367,FALSE)</f>
        <v>192851974</v>
      </c>
      <c r="DI5" s="37">
        <f>DG5-DH5</f>
        <v>24592649</v>
      </c>
      <c r="DJ5" s="38">
        <f>IF(DH5&gt;0,DI5/DH5,"NA")</f>
        <v>0.12752085700714683</v>
      </c>
      <c r="DK5" s="37">
        <f>HLOOKUP(DF5,$BC$1:$CA$371,367,FALSE)</f>
        <v>148351659.19999999</v>
      </c>
      <c r="DL5" s="37">
        <f>DG5-DK5</f>
        <v>69092963.800000012</v>
      </c>
      <c r="DM5" s="38">
        <f>IF(DK5&gt;0,DL5/DK5,"NA")</f>
        <v>0.46573772192768315</v>
      </c>
      <c r="DN5" s="35"/>
      <c r="DO5" s="36" t="s">
        <v>25</v>
      </c>
      <c r="DP5" s="37">
        <f>HLOOKUP(DO5,$A$1:$Y$371,369,FALSE)</f>
        <v>68365920</v>
      </c>
      <c r="DQ5" s="37">
        <f>HLOOKUP(DO5,$AB$1:$AZ$371,369,FALSE)</f>
        <v>22894400</v>
      </c>
      <c r="DR5" s="37">
        <f>DP5-DQ5</f>
        <v>45471520</v>
      </c>
      <c r="DS5" s="38">
        <f>IF(DQ5&gt;0,DR5/DQ5,"NA")</f>
        <v>1.9861415892095884</v>
      </c>
      <c r="DT5" s="37">
        <f>HLOOKUP(DO5,$BC$1:$CA$371,369,FALSE)</f>
        <v>49615200</v>
      </c>
      <c r="DU5" s="37">
        <f>DP5-DT5</f>
        <v>18750720</v>
      </c>
      <c r="DV5" s="38">
        <f>IF(DT5&gt;0,DU5/DT5,"NA")</f>
        <v>0.3779228945968171</v>
      </c>
      <c r="DW5" s="35"/>
      <c r="DX5" s="36" t="s">
        <v>25</v>
      </c>
      <c r="DY5" s="37">
        <f>HLOOKUP(DX5,$A$1:$Z$371,371,FALSE)</f>
        <v>22209045</v>
      </c>
      <c r="DZ5" s="37">
        <f>HLOOKUP(DX5,$AB$1:$BA$371,371,FALSE)</f>
        <v>18854400</v>
      </c>
      <c r="EA5" s="37">
        <f>DY5-DZ5</f>
        <v>3354645</v>
      </c>
      <c r="EB5" s="38">
        <f>IF(DZ5&gt;0,EA5/DZ5,"NA")</f>
        <v>0.17792372072301427</v>
      </c>
      <c r="EC5" s="37">
        <f>HLOOKUP(DX5,$BC$1:$CB$371,371,FALSE)</f>
        <v>30943200</v>
      </c>
      <c r="ED5" s="37">
        <f>DY5-EC5</f>
        <v>-8734155</v>
      </c>
      <c r="EE5" s="38">
        <f>IF(EC5&gt;0,ED5/EC5,"NA")</f>
        <v>-0.28226411618707825</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36" t="s">
        <v>25</v>
      </c>
      <c r="DG6" s="37">
        <f>HLOOKUP(DF6,$A$1:$Y$371,367,FALSE)</f>
        <v>68365920</v>
      </c>
      <c r="DH6" s="37">
        <f>HLOOKUP(DF6,$AB$1:$AZ$371,367,FALSE)</f>
        <v>22894400</v>
      </c>
      <c r="DI6" s="37">
        <f>DG6-DH6</f>
        <v>45471520</v>
      </c>
      <c r="DJ6" s="38">
        <f>IF(DH6&gt;0,DI6/DH6,"NA")</f>
        <v>1.9861415892095884</v>
      </c>
      <c r="DK6" s="37">
        <f>HLOOKUP(DF6,$BC$1:$CA$371,367,FALSE)</f>
        <v>49615200</v>
      </c>
      <c r="DL6" s="37">
        <f>DG6-DK6</f>
        <v>18750720</v>
      </c>
      <c r="DM6" s="38">
        <f>IF(DK6&gt;0,DL6/DK6,"NA")</f>
        <v>0.3779228945968171</v>
      </c>
      <c r="DN6" s="35"/>
      <c r="DO6" s="36" t="s">
        <v>27</v>
      </c>
      <c r="DP6" s="37">
        <f>HLOOKUP(DO6,$A$1:$Y$371,369,FALSE)</f>
        <v>58660380</v>
      </c>
      <c r="DQ6" s="37">
        <f>HLOOKUP(DO6,$AB$1:$AZ$371,369,FALSE)</f>
        <v>48936909</v>
      </c>
      <c r="DR6" s="37">
        <f>DP6-DQ6</f>
        <v>9723471</v>
      </c>
      <c r="DS6" s="38">
        <f>IF(DQ6&gt;0,DR6/DQ6,"NA")</f>
        <v>0.19869401641202961</v>
      </c>
      <c r="DT6" s="37">
        <f>HLOOKUP(DO6,$BC$1:$CA$371,369,FALSE)</f>
        <v>39520752.799999997</v>
      </c>
      <c r="DU6" s="37">
        <f>DP6-DT6</f>
        <v>19139627.200000003</v>
      </c>
      <c r="DV6" s="38">
        <f>IF(DT6&gt;0,DU6/DT6,"NA")</f>
        <v>0.4842930825953296</v>
      </c>
      <c r="DW6" s="35"/>
      <c r="DX6" s="36" t="s">
        <v>27</v>
      </c>
      <c r="DY6" s="37">
        <f>HLOOKUP(DX6,$A$1:$Z$371,371,FALSE)</f>
        <v>17139156</v>
      </c>
      <c r="DZ6" s="37">
        <f>HLOOKUP(DX6,$AB$1:$BA$371,371,FALSE)</f>
        <v>12458263</v>
      </c>
      <c r="EA6" s="37">
        <f>DY6-DZ6</f>
        <v>4680893</v>
      </c>
      <c r="EB6" s="38">
        <f>IF(DZ6&gt;0,EA6/DZ6,"NA")</f>
        <v>0.37572597399814084</v>
      </c>
      <c r="EC6" s="37">
        <f>HLOOKUP(DX6,$BC$1:$CB$371,371,FALSE)</f>
        <v>8006381.0000000009</v>
      </c>
      <c r="ED6" s="37">
        <f>DY6-EC6</f>
        <v>9132775</v>
      </c>
      <c r="EE6" s="38">
        <f>IF(EC6&gt;0,ED6/EC6,"NA")</f>
        <v>1.1406870345041036</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4" t="s">
        <v>28</v>
      </c>
      <c r="DG7" s="37">
        <f>HLOOKUP(DF7,$A$1:$Y$371,367,FALSE)</f>
        <v>42943761</v>
      </c>
      <c r="DH7" s="37">
        <f>HLOOKUP(DF7,$AB$1:$AZ$371,367,FALSE)</f>
        <v>40424337</v>
      </c>
      <c r="DI7" s="37">
        <f>DG7-DH7</f>
        <v>2519424</v>
      </c>
      <c r="DJ7" s="38">
        <f>IF(DH7&gt;0,DI7/DH7,"NA")</f>
        <v>6.2324435896128613E-2</v>
      </c>
      <c r="DK7" s="37">
        <f>HLOOKUP(DF7,$BC$1:$CA$371,367,FALSE)</f>
        <v>50019750.599999994</v>
      </c>
      <c r="DL7" s="37">
        <f>DG7-DK7</f>
        <v>-7075989.599999994</v>
      </c>
      <c r="DM7" s="38">
        <f>IF(DK7&gt;0,DL7/DK7,"NA")</f>
        <v>-0.14146391205717038</v>
      </c>
      <c r="DN7" s="35"/>
      <c r="DO7" s="4" t="s">
        <v>28</v>
      </c>
      <c r="DP7" s="37">
        <f>HLOOKUP(DO7,$A$1:$Y$371,369,FALSE)</f>
        <v>14816116</v>
      </c>
      <c r="DQ7" s="37">
        <f>HLOOKUP(DO7,$AB$1:$AZ$371,369,FALSE)</f>
        <v>11506416</v>
      </c>
      <c r="DR7" s="37">
        <f>DP7-DQ7</f>
        <v>3309700</v>
      </c>
      <c r="DS7" s="38">
        <f>IF(DQ7&gt;0,DR7/DQ7,"NA")</f>
        <v>0.28763952215876776</v>
      </c>
      <c r="DT7" s="37">
        <f>HLOOKUP(DO7,$BC$1:$CA$371,369,FALSE)</f>
        <v>20671744.800000001</v>
      </c>
      <c r="DU7" s="37">
        <f>DP7-DT7</f>
        <v>-5855628.8000000007</v>
      </c>
      <c r="DV7" s="38">
        <f>IF(DT7&gt;0,DU7/DT7,"NA")</f>
        <v>-0.2832672740812861</v>
      </c>
      <c r="DW7" s="35"/>
      <c r="DX7" s="4" t="s">
        <v>28</v>
      </c>
      <c r="DY7" s="37">
        <f>HLOOKUP(DX7,$A$1:$Z$371,371,FALSE)</f>
        <v>3715994</v>
      </c>
      <c r="DZ7" s="37">
        <f>HLOOKUP(DX7,$AB$1:$BA$371,371,FALSE)</f>
        <v>2609750</v>
      </c>
      <c r="EA7" s="37">
        <f>DY7-DZ7</f>
        <v>1106244</v>
      </c>
      <c r="EB7" s="38">
        <f>IF(DZ7&gt;0,EA7/DZ7,"NA")</f>
        <v>0.42388887824504262</v>
      </c>
      <c r="EC7" s="37">
        <f>HLOOKUP(DX7,$BC$1:$CB$371,371,FALSE)</f>
        <v>4534838</v>
      </c>
      <c r="ED7" s="37">
        <f>DY7-EC7</f>
        <v>-818844</v>
      </c>
      <c r="EE7" s="38">
        <f>IF(EC7&gt;0,ED7/EC7,"NA")</f>
        <v>-0.18056742048999325</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36" t="s">
        <v>21</v>
      </c>
      <c r="DG8" s="37">
        <f>HLOOKUP(DF8,$A$1:$Y$371,367,FALSE)</f>
        <v>19515466</v>
      </c>
      <c r="DH8" s="37">
        <f>HLOOKUP(DF8,$AB$1:$AZ$371,367,FALSE)</f>
        <v>18932965</v>
      </c>
      <c r="DI8" s="37">
        <f>DG8-DH8</f>
        <v>582501</v>
      </c>
      <c r="DJ8" s="38">
        <f>IF(DH8&gt;0,DI8/DH8,"NA")</f>
        <v>3.0766496425678705E-2</v>
      </c>
      <c r="DK8" s="37">
        <f>HLOOKUP(DF8,$BC$1:$CA$371,367,FALSE)</f>
        <v>11342489.4</v>
      </c>
      <c r="DL8" s="37">
        <f>DG8-DK8</f>
        <v>8172976.5999999996</v>
      </c>
      <c r="DM8" s="38">
        <f>IF(DK8&gt;0,DL8/DK8,"NA")</f>
        <v>0.72056285986037594</v>
      </c>
      <c r="DN8" s="35"/>
      <c r="DO8" s="4" t="s">
        <v>21</v>
      </c>
      <c r="DP8" s="37">
        <f>HLOOKUP(DO8,$A$1:$Y$371,369,FALSE)</f>
        <v>9008345</v>
      </c>
      <c r="DQ8" s="37">
        <f>HLOOKUP(DO8,$AB$1:$AZ$371,369,FALSE)</f>
        <v>8532057</v>
      </c>
      <c r="DR8" s="37">
        <f>DP8-DQ8</f>
        <v>476288</v>
      </c>
      <c r="DS8" s="38">
        <f>IF(DQ8&gt;0,DR8/DQ8,"NA")</f>
        <v>5.5823349515831878E-2</v>
      </c>
      <c r="DT8" s="37">
        <f>HLOOKUP(DO8,$BC$1:$CA$371,369,FALSE)</f>
        <v>6563037.1999999983</v>
      </c>
      <c r="DU8" s="37">
        <f>DP8-DT8</f>
        <v>2445307.8000000017</v>
      </c>
      <c r="DV8" s="38">
        <f>IF(DT8&gt;0,DU8/DT8,"NA")</f>
        <v>0.37258783174351079</v>
      </c>
      <c r="DW8" s="35"/>
      <c r="DX8" s="4" t="s">
        <v>21</v>
      </c>
      <c r="DY8" s="37">
        <f>HLOOKUP(DX8,$A$1:$Z$371,371,FALSE)</f>
        <v>1467557</v>
      </c>
      <c r="DZ8" s="37">
        <f>HLOOKUP(DX8,$AB$1:$BA$371,371,FALSE)</f>
        <v>1867571</v>
      </c>
      <c r="EA8" s="37">
        <f>DY8-DZ8</f>
        <v>-400014</v>
      </c>
      <c r="EB8" s="38">
        <f>IF(DZ8&gt;0,EA8/DZ8,"NA")</f>
        <v>-0.2141894471481941</v>
      </c>
      <c r="EC8" s="37">
        <f>HLOOKUP(DX8,$BC$1:$CB$371,371,FALSE)</f>
        <v>1279662.2000000002</v>
      </c>
      <c r="ED8" s="37">
        <f>DY8-EC8</f>
        <v>187894.79999999981</v>
      </c>
      <c r="EE8" s="38">
        <f>IF(EC8&gt;0,ED8/EC8,"NA")</f>
        <v>0.14683156226697935</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43</v>
      </c>
      <c r="DG9" s="37">
        <f>HLOOKUP(DF9,$A$1:$Y$371,367,FALSE)</f>
        <v>1898875</v>
      </c>
      <c r="DH9" s="37">
        <f>HLOOKUP(DF9,$AB$1:$AZ$371,367,FALSE)</f>
        <v>627694</v>
      </c>
      <c r="DI9" s="37">
        <f>DG9-DH9</f>
        <v>1271181</v>
      </c>
      <c r="DJ9" s="38">
        <f>IF(DH9&gt;0,DI9/DH9,"NA")</f>
        <v>2.0251603488323928</v>
      </c>
      <c r="DK9" s="37">
        <f>HLOOKUP(DF9,$BC$1:$CA$371,367,FALSE)</f>
        <v>959366.59999999974</v>
      </c>
      <c r="DL9" s="37">
        <f>DG9-DK9</f>
        <v>939508.40000000026</v>
      </c>
      <c r="DM9" s="38">
        <f>IF(DK9&gt;0,DL9/DK9,"NA")</f>
        <v>0.97930071778608985</v>
      </c>
      <c r="DN9" s="35"/>
      <c r="DO9" s="36" t="s">
        <v>38</v>
      </c>
      <c r="DP9" s="37">
        <f>HLOOKUP(DO9,$A$1:$Y$371,369,FALSE)</f>
        <v>673790</v>
      </c>
      <c r="DQ9" s="37">
        <f>HLOOKUP(DO9,$AB$1:$AZ$371,369,FALSE)</f>
        <v>642125</v>
      </c>
      <c r="DR9" s="37">
        <f>DP9-DQ9</f>
        <v>31665</v>
      </c>
      <c r="DS9" s="38">
        <f>IF(DQ9&gt;0,DR9/DQ9,"NA")</f>
        <v>4.9312828499124002E-2</v>
      </c>
      <c r="DT9" s="37">
        <f>HLOOKUP(DO9,$BC$1:$CA$371,369,FALSE)</f>
        <v>2384187.2000000002</v>
      </c>
      <c r="DU9" s="37">
        <f>DP9-DT9</f>
        <v>-1710397.2000000002</v>
      </c>
      <c r="DV9" s="38">
        <f>IF(DT9&gt;0,DU9/DT9,"NA")</f>
        <v>-0.71739215779700527</v>
      </c>
      <c r="DW9" s="35"/>
      <c r="DX9" s="36" t="s">
        <v>38</v>
      </c>
      <c r="DY9" s="37">
        <f>HLOOKUP(DX9,$A$1:$Z$371,371,FALSE)</f>
        <v>249242</v>
      </c>
      <c r="DZ9" s="37">
        <f>HLOOKUP(DX9,$AB$1:$BA$371,371,FALSE)</f>
        <v>268745</v>
      </c>
      <c r="EA9" s="37">
        <f>DY9-DZ9</f>
        <v>-19503</v>
      </c>
      <c r="EB9" s="38">
        <f>IF(DZ9&gt;0,EA9/DZ9,"NA")</f>
        <v>-7.2570652477255387E-2</v>
      </c>
      <c r="EC9" s="37">
        <f>HLOOKUP(DX9,$BC$1:$CB$371,371,FALSE)</f>
        <v>571906.60000000009</v>
      </c>
      <c r="ED9" s="37">
        <f>DY9-EC9</f>
        <v>-322664.60000000009</v>
      </c>
      <c r="EE9" s="38">
        <f>IF(EC9&gt;0,ED9/EC9,"NA")</f>
        <v>-0.56419107595540963</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4" t="s">
        <v>520</v>
      </c>
      <c r="DG10" s="37">
        <f>HLOOKUP(DF10,$A$1:$Y$371,367,FALSE)</f>
        <v>1038672</v>
      </c>
      <c r="DH10" s="37">
        <f>HLOOKUP(DF10,$AB$1:$AZ$371,367,FALSE)</f>
        <v>1778564</v>
      </c>
      <c r="DI10" s="37">
        <f>DG10-DH10</f>
        <v>-739892</v>
      </c>
      <c r="DJ10" s="38">
        <f>IF(DH10&gt;0,DI10/DH10,"NA")</f>
        <v>-0.41600527166860457</v>
      </c>
      <c r="DK10" s="37">
        <f>HLOOKUP(DF10,$BC$1:$CA$371,367,FALSE)</f>
        <v>775210.79999999981</v>
      </c>
      <c r="DL10" s="37">
        <f>DG10-DK10</f>
        <v>263461.20000000019</v>
      </c>
      <c r="DM10" s="38">
        <f>IF(DK10&gt;0,DL10/DK10,"NA")</f>
        <v>0.33985749424543654</v>
      </c>
      <c r="DN10" s="35"/>
      <c r="DO10" s="4" t="s">
        <v>520</v>
      </c>
      <c r="DP10" s="37">
        <f>HLOOKUP(DO10,$A$1:$Y$371,369,FALSE)</f>
        <v>212273</v>
      </c>
      <c r="DQ10" s="37">
        <f>HLOOKUP(DO10,$AB$1:$AZ$371,369,FALSE)</f>
        <v>291123</v>
      </c>
      <c r="DR10" s="37">
        <f>DP10-DQ10</f>
        <v>-78850</v>
      </c>
      <c r="DS10" s="38">
        <f>IF(DQ10&gt;0,DR10/DQ10,"NA")</f>
        <v>-0.27084771728788176</v>
      </c>
      <c r="DT10" s="37">
        <f>HLOOKUP(DO10,$BC$1:$CA$371,369,FALSE)</f>
        <v>119082</v>
      </c>
      <c r="DU10" s="37">
        <f>DP10-DT10</f>
        <v>93191</v>
      </c>
      <c r="DV10" s="38">
        <f>IF(DT10&gt;0,DU10/DT10,"NA")</f>
        <v>0.78257839136057505</v>
      </c>
      <c r="DW10" s="35"/>
      <c r="DX10" s="4" t="s">
        <v>520</v>
      </c>
      <c r="DY10" s="37">
        <f>HLOOKUP(DX10,$A$1:$Z$371,371,FALSE)</f>
        <v>47689</v>
      </c>
      <c r="DZ10" s="37">
        <f>HLOOKUP(DX10,$AB$1:$BA$371,371,FALSE)</f>
        <v>15235</v>
      </c>
      <c r="EA10" s="37">
        <f>DY10-DZ10</f>
        <v>32454</v>
      </c>
      <c r="EB10" s="38">
        <f>IF(DZ10&gt;0,EA10/DZ10,"NA")</f>
        <v>2.1302264522481127</v>
      </c>
      <c r="EC10" s="37">
        <f>HLOOKUP(DX10,$BC$1:$CB$371,371,FALSE)</f>
        <v>31860</v>
      </c>
      <c r="ED10" s="37">
        <f>DY10-EC10</f>
        <v>15829</v>
      </c>
      <c r="EE10" s="38">
        <f>IF(EC10&gt;0,ED10/EC10,"NA")</f>
        <v>0.49682988072818579</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36" t="s">
        <v>38</v>
      </c>
      <c r="DG11" s="37">
        <f>HLOOKUP(DF11,$A$1:$Y$371,367,FALSE)</f>
        <v>898850</v>
      </c>
      <c r="DH11" s="37">
        <f>HLOOKUP(DF11,$AB$1:$AZ$371,367,FALSE)</f>
        <v>732906</v>
      </c>
      <c r="DI11" s="37">
        <f>DG11-DH11</f>
        <v>165944</v>
      </c>
      <c r="DJ11" s="38">
        <f>IF(DH11&gt;0,DI11/DH11,"NA")</f>
        <v>0.22641921337797752</v>
      </c>
      <c r="DK11" s="37">
        <f>HLOOKUP(DF11,$BC$1:$CA$371,367,FALSE)</f>
        <v>2719299</v>
      </c>
      <c r="DL11" s="37">
        <f>DG11-DK11</f>
        <v>-1820449</v>
      </c>
      <c r="DM11" s="38">
        <f>IF(DK11&gt;0,DL11/DK11,"NA")</f>
        <v>-0.66945525298983299</v>
      </c>
      <c r="DN11" s="35"/>
      <c r="DO11" s="36" t="s">
        <v>40</v>
      </c>
      <c r="DP11" s="37">
        <f>HLOOKUP(DO11,$A$1:$Y$371,369,FALSE)</f>
        <v>0</v>
      </c>
      <c r="DQ11" s="37">
        <f>HLOOKUP(DO11,$AB$1:$AZ$371,369,FALSE)</f>
        <v>0</v>
      </c>
      <c r="DR11" s="37">
        <f>DP11-DQ11</f>
        <v>0</v>
      </c>
      <c r="DS11" s="38" t="str">
        <f>IF(DQ11&gt;0,DR11/DQ11,"NA")</f>
        <v>NA</v>
      </c>
      <c r="DT11" s="37">
        <f>HLOOKUP(DO11,$BC$1:$CA$371,369,FALSE)</f>
        <v>22535</v>
      </c>
      <c r="DU11" s="37">
        <f>DP11-DT11</f>
        <v>-22535</v>
      </c>
      <c r="DV11" s="38">
        <f>IF(DT11&gt;0,DU11/DT11,"NA")</f>
        <v>-1</v>
      </c>
      <c r="DW11" s="35"/>
      <c r="DX11" s="36" t="s">
        <v>40</v>
      </c>
      <c r="DY11" s="37">
        <f>HLOOKUP(DX11,$A$1:$Z$371,371,FALSE)</f>
        <v>0</v>
      </c>
      <c r="DZ11" s="37">
        <f>HLOOKUP(DX11,$AB$1:$BA$371,371,FALSE)</f>
        <v>0</v>
      </c>
      <c r="EA11" s="37">
        <f>DY11-DZ11</f>
        <v>0</v>
      </c>
      <c r="EB11" s="38" t="str">
        <f>IF(DZ11&gt;0,EA11/DZ11,"NA")</f>
        <v>NA</v>
      </c>
      <c r="EC11" s="37">
        <f>HLOOKUP(DX11,$BC$1:$CB$371,371,FALSE)</f>
        <v>22535</v>
      </c>
      <c r="ED11" s="37">
        <f>DY11-EC11</f>
        <v>-22535</v>
      </c>
      <c r="EE11" s="38">
        <f>IF(EC11&gt;0,ED11/EC11,"NA")</f>
        <v>-1</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36" t="s">
        <v>40</v>
      </c>
      <c r="DG12" s="37">
        <f>HLOOKUP(DF12,$A$1:$Y$371,367,FALSE)</f>
        <v>0</v>
      </c>
      <c r="DH12" s="37">
        <f>HLOOKUP(DF12,$AB$1:$AZ$371,367,FALSE)</f>
        <v>0</v>
      </c>
      <c r="DI12" s="37">
        <f>DG12-DH12</f>
        <v>0</v>
      </c>
      <c r="DJ12" s="38" t="str">
        <f>IF(DH12&gt;0,DI12/DH12,"NA")</f>
        <v>NA</v>
      </c>
      <c r="DK12" s="37">
        <f>HLOOKUP(DF12,$BC$1:$CA$371,367,FALSE)</f>
        <v>22535</v>
      </c>
      <c r="DL12" s="37">
        <f>DG12-DK12</f>
        <v>-22535</v>
      </c>
      <c r="DM12" s="38">
        <f>IF(DK12&gt;0,DL12/DK12,"NA")</f>
        <v>-1</v>
      </c>
      <c r="DN12" s="35"/>
      <c r="DO12" s="4" t="s">
        <v>43</v>
      </c>
      <c r="DP12" s="37">
        <f>HLOOKUP(DO12,$A$1:$Y$371,369,FALSE)</f>
        <v>0</v>
      </c>
      <c r="DQ12" s="37">
        <f>HLOOKUP(DO12,$AB$1:$AZ$371,369,FALSE)</f>
        <v>0</v>
      </c>
      <c r="DR12" s="37">
        <f>DP12-DQ12</f>
        <v>0</v>
      </c>
      <c r="DS12" s="38" t="str">
        <f>IF(DQ12&gt;0,DR12/DQ12,"NA")</f>
        <v>NA</v>
      </c>
      <c r="DT12" s="37">
        <f>HLOOKUP(DO12,$BC$1:$CA$371,369,FALSE)</f>
        <v>21415.800000000003</v>
      </c>
      <c r="DU12" s="37">
        <f>DP12-DT12</f>
        <v>-21415.800000000003</v>
      </c>
      <c r="DV12" s="38">
        <f>IF(DT12&gt;0,DU12/DT12,"NA")</f>
        <v>-1</v>
      </c>
      <c r="DW12" s="35"/>
      <c r="DX12" s="36" t="s">
        <v>43</v>
      </c>
      <c r="DY12" s="37">
        <f>HLOOKUP(DX12,$A$1:$Z$371,371,FALSE)</f>
        <v>0</v>
      </c>
      <c r="DZ12" s="37">
        <f>HLOOKUP(DX12,$AB$1:$BA$371,371,FALSE)</f>
        <v>0</v>
      </c>
      <c r="EA12" s="37">
        <f>DY12-DZ12</f>
        <v>0</v>
      </c>
      <c r="EB12" s="38" t="str">
        <f>IF(DZ12&gt;0,EA12/DZ12,"NA")</f>
        <v>NA</v>
      </c>
      <c r="EC12" s="37">
        <f>HLOOKUP(DX12,$BC$1:$CB$371,371,FALSE)</f>
        <v>0</v>
      </c>
      <c r="ED12" s="37">
        <f>DY12-EC12</f>
        <v>0</v>
      </c>
      <c r="EE12" s="38" t="str">
        <f>IF(EC12&gt;0,ED12/EC12,"NA")</f>
        <v>NA</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36" t="s">
        <v>514</v>
      </c>
      <c r="DG13" s="37">
        <f>HLOOKUP(DF13,$A$1:$Y$371,367,FALSE)</f>
        <v>0</v>
      </c>
      <c r="DH13" s="37">
        <f>HLOOKUP(DF13,$AB$1:$AZ$371,367,FALSE)</f>
        <v>36</v>
      </c>
      <c r="DI13" s="37">
        <f>DG13-DH13</f>
        <v>-36</v>
      </c>
      <c r="DJ13" s="38">
        <f>IF(DH13&gt;0,DI13/DH13,"NA")</f>
        <v>-1</v>
      </c>
      <c r="DK13" s="37">
        <f>HLOOKUP(DF13,$BC$1:$CA$371,367,FALSE)</f>
        <v>7.2</v>
      </c>
      <c r="DL13" s="37">
        <f>DG13-DK13</f>
        <v>-7.2</v>
      </c>
      <c r="DM13" s="38">
        <f>IF(DK13&gt;0,DL13/DK13,"NA")</f>
        <v>-1</v>
      </c>
      <c r="DN13" s="35"/>
      <c r="DO13" s="36" t="s">
        <v>42</v>
      </c>
      <c r="DP13" s="37">
        <f>HLOOKUP(DO13,$A$1:$Y$371,369,FALSE)</f>
        <v>0</v>
      </c>
      <c r="DQ13" s="37">
        <f>HLOOKUP(DO13,$AB$1:$AZ$371,369,FALSE)</f>
        <v>0</v>
      </c>
      <c r="DR13" s="37">
        <f>DP13-DQ13</f>
        <v>0</v>
      </c>
      <c r="DS13" s="38" t="str">
        <f>IF(DQ13&gt;0,DR13/DQ13,"NA")</f>
        <v>NA</v>
      </c>
      <c r="DT13" s="37">
        <f>HLOOKUP(DO13,$BC$1:$CA$371,369,FALSE)</f>
        <v>0</v>
      </c>
      <c r="DU13" s="37">
        <f>DP13-DT13</f>
        <v>0</v>
      </c>
      <c r="DV13" s="38" t="str">
        <f>IF(DT13&gt;0,DU13/DT13,"NA")</f>
        <v>NA</v>
      </c>
      <c r="DW13" s="35"/>
      <c r="DX13" s="4" t="s">
        <v>514</v>
      </c>
      <c r="DY13" s="37">
        <f>HLOOKUP(DX13,$A$1:$Z$371,371,FALSE)</f>
        <v>0</v>
      </c>
      <c r="DZ13" s="37">
        <f>HLOOKUP(DX13,$AB$1:$BA$371,371,FALSE)</f>
        <v>0</v>
      </c>
      <c r="EA13" s="37">
        <f>DY13-DZ13</f>
        <v>0</v>
      </c>
      <c r="EB13" s="38" t="str">
        <f>IF(DZ13&gt;0,EA13/DZ13,"NA")</f>
        <v>NA</v>
      </c>
      <c r="EC13" s="37">
        <f>HLOOKUP(DX13,$BC$1:$CB$371,371,FALSE)</f>
        <v>0</v>
      </c>
      <c r="ED13" s="37">
        <f>DY13-EC13</f>
        <v>0</v>
      </c>
      <c r="EE13" s="38" t="str">
        <f>IF(EC13&gt;0,ED13/EC13,"NA")</f>
        <v>NA</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4" t="s">
        <v>26</v>
      </c>
      <c r="DG14" s="37">
        <f>HLOOKUP(DF14,$A$1:$Y$371,367,FALSE)</f>
        <v>0</v>
      </c>
      <c r="DH14" s="37">
        <f>HLOOKUP(DF14,$AB$1:$AZ$371,367,FALSE)</f>
        <v>0</v>
      </c>
      <c r="DI14" s="37">
        <f>DG14-DH14</f>
        <v>0</v>
      </c>
      <c r="DJ14" s="38" t="str">
        <f>IF(DH14&gt;0,DI14/DH14,"NA")</f>
        <v>NA</v>
      </c>
      <c r="DK14" s="37">
        <f>HLOOKUP(DF14,$BC$1:$CA$371,367,FALSE)</f>
        <v>0</v>
      </c>
      <c r="DL14" s="37">
        <f>DG14-DK14</f>
        <v>0</v>
      </c>
      <c r="DM14" s="38" t="str">
        <f>IF(DK14&gt;0,DL14/DK14,"NA")</f>
        <v>NA</v>
      </c>
      <c r="DN14" s="35"/>
      <c r="DO14" s="36" t="s">
        <v>39</v>
      </c>
      <c r="DP14" s="37">
        <f>HLOOKUP(DO14,$A$1:$Y$371,369,FALSE)</f>
        <v>0</v>
      </c>
      <c r="DQ14" s="37">
        <f>HLOOKUP(DO14,$AB$1:$AZ$371,369,FALSE)</f>
        <v>0</v>
      </c>
      <c r="DR14" s="37">
        <f>DP14-DQ14</f>
        <v>0</v>
      </c>
      <c r="DS14" s="38" t="str">
        <f>IF(DQ14&gt;0,DR14/DQ14,"NA")</f>
        <v>NA</v>
      </c>
      <c r="DT14" s="37">
        <f>HLOOKUP(DO14,$BC$1:$CA$371,369,FALSE)</f>
        <v>0</v>
      </c>
      <c r="DU14" s="37">
        <f>DP14-DT14</f>
        <v>0</v>
      </c>
      <c r="DV14" s="38" t="str">
        <f>IF(DT14&gt;0,DU14/DT14,"NA")</f>
        <v>NA</v>
      </c>
      <c r="DW14" s="35"/>
      <c r="DX14" s="36" t="s">
        <v>20</v>
      </c>
      <c r="DY14" s="37">
        <f>HLOOKUP(DX14,$A$1:$Z$371,371,FALSE)</f>
        <v>0</v>
      </c>
      <c r="DZ14" s="37">
        <f>HLOOKUP(DX14,$AB$1:$BA$371,371,FALSE)</f>
        <v>0</v>
      </c>
      <c r="EA14" s="37">
        <f>DY14-DZ14</f>
        <v>0</v>
      </c>
      <c r="EB14" s="38" t="str">
        <f>IF(DZ14&gt;0,EA14/DZ14,"NA")</f>
        <v>NA</v>
      </c>
      <c r="EC14" s="37">
        <f>HLOOKUP(DX14,$BC$1:$CB$371,371,FALSE)</f>
        <v>0</v>
      </c>
      <c r="ED14" s="37">
        <f>DY14-EC14</f>
        <v>0</v>
      </c>
      <c r="EE14" s="38" t="str">
        <f>IF(EC14&gt;0,ED14/EC14,"NA")</f>
        <v>NA</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36" t="s">
        <v>20</v>
      </c>
      <c r="DG15" s="37">
        <f>HLOOKUP(DF15,$A$1:$Y$371,367,FALSE)</f>
        <v>0</v>
      </c>
      <c r="DH15" s="37">
        <f>HLOOKUP(DF15,$AB$1:$AZ$371,367,FALSE)</f>
        <v>0</v>
      </c>
      <c r="DI15" s="37">
        <f>DG15-DH15</f>
        <v>0</v>
      </c>
      <c r="DJ15" s="38" t="str">
        <f>IF(DH15&gt;0,DI15/DH15,"NA")</f>
        <v>NA</v>
      </c>
      <c r="DK15" s="37">
        <f>HLOOKUP(DF15,$BC$1:$CA$371,367,FALSE)</f>
        <v>0</v>
      </c>
      <c r="DL15" s="37">
        <f>DG15-DK15</f>
        <v>0</v>
      </c>
      <c r="DM15" s="38" t="str">
        <f>IF(DK15&gt;0,DL15/DK15,"NA")</f>
        <v>NA</v>
      </c>
      <c r="DN15" s="35"/>
      <c r="DO15" s="36" t="s">
        <v>37</v>
      </c>
      <c r="DP15" s="37">
        <f>HLOOKUP(DO15,$A$1:$Y$371,369,FALSE)</f>
        <v>0</v>
      </c>
      <c r="DQ15" s="37">
        <f>HLOOKUP(DO15,$AB$1:$AZ$371,369,FALSE)</f>
        <v>0</v>
      </c>
      <c r="DR15" s="37">
        <f>DP15-DQ15</f>
        <v>0</v>
      </c>
      <c r="DS15" s="38" t="str">
        <f>IF(DQ15&gt;0,DR15/DQ15,"NA")</f>
        <v>NA</v>
      </c>
      <c r="DT15" s="37">
        <f>HLOOKUP(DO15,$BC$1:$CA$371,369,FALSE)</f>
        <v>0</v>
      </c>
      <c r="DU15" s="37">
        <f>DP15-DT15</f>
        <v>0</v>
      </c>
      <c r="DV15" s="38" t="str">
        <f>IF(DT15&gt;0,DU15/DT15,"NA")</f>
        <v>NA</v>
      </c>
      <c r="DW15" s="35"/>
      <c r="DX15" s="36" t="s">
        <v>37</v>
      </c>
      <c r="DY15" s="37">
        <f>HLOOKUP(DX15,$A$1:$Z$371,371,FALSE)</f>
        <v>0</v>
      </c>
      <c r="DZ15" s="37">
        <f>HLOOKUP(DX15,$AB$1:$BA$371,371,FALSE)</f>
        <v>0</v>
      </c>
      <c r="EA15" s="37">
        <f>DY15-DZ15</f>
        <v>0</v>
      </c>
      <c r="EB15" s="38" t="str">
        <f>IF(DZ15&gt;0,EA15/DZ15,"NA")</f>
        <v>NA</v>
      </c>
      <c r="EC15" s="37">
        <f>HLOOKUP(DX15,$BC$1:$CB$371,371,FALSE)</f>
        <v>0</v>
      </c>
      <c r="ED15" s="37">
        <f>DY15-EC15</f>
        <v>0</v>
      </c>
      <c r="EE15" s="38" t="str">
        <f>IF(EC15&gt;0,ED15/EC15,"NA")</f>
        <v>NA</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36" t="s">
        <v>29</v>
      </c>
      <c r="DG16" s="37">
        <f>HLOOKUP(DF16,$A$1:$Y$371,367,FALSE)</f>
        <v>0</v>
      </c>
      <c r="DH16" s="37">
        <f>HLOOKUP(DF16,$AB$1:$AZ$371,367,FALSE)</f>
        <v>0</v>
      </c>
      <c r="DI16" s="37">
        <f>DG16-DH16</f>
        <v>0</v>
      </c>
      <c r="DJ16" s="38" t="str">
        <f>IF(DH16&gt;0,DI16/DH16,"NA")</f>
        <v>NA</v>
      </c>
      <c r="DK16" s="37">
        <f>HLOOKUP(DF16,$BC$1:$CA$371,367,FALSE)</f>
        <v>0</v>
      </c>
      <c r="DL16" s="37">
        <f>DG16-DK16</f>
        <v>0</v>
      </c>
      <c r="DM16" s="38" t="str">
        <f>IF(DK16&gt;0,DL16/DK16,"NA")</f>
        <v>NA</v>
      </c>
      <c r="DN16" s="35"/>
      <c r="DO16" s="36" t="s">
        <v>36</v>
      </c>
      <c r="DP16" s="37">
        <f>HLOOKUP(DO16,$A$1:$Y$371,369,FALSE)</f>
        <v>0</v>
      </c>
      <c r="DQ16" s="37">
        <f>HLOOKUP(DO16,$AB$1:$AZ$371,369,FALSE)</f>
        <v>0</v>
      </c>
      <c r="DR16" s="37">
        <f>DP16-DQ16</f>
        <v>0</v>
      </c>
      <c r="DS16" s="38" t="str">
        <f>IF(DQ16&gt;0,DR16/DQ16,"NA")</f>
        <v>NA</v>
      </c>
      <c r="DT16" s="37">
        <f>HLOOKUP(DO16,$BC$1:$CA$371,369,FALSE)</f>
        <v>0</v>
      </c>
      <c r="DU16" s="37">
        <f>DP16-DT16</f>
        <v>0</v>
      </c>
      <c r="DV16" s="38" t="str">
        <f>IF(DT16&gt;0,DU16/DT16,"NA")</f>
        <v>NA</v>
      </c>
      <c r="DW16" s="35"/>
      <c r="DX16" s="4" t="s">
        <v>32</v>
      </c>
      <c r="DY16" s="37">
        <f>HLOOKUP(DX16,$A$1:$Z$371,371,FALSE)</f>
        <v>0</v>
      </c>
      <c r="DZ16" s="37">
        <f>HLOOKUP(DX16,$AB$1:$BA$371,371,FALSE)</f>
        <v>0</v>
      </c>
      <c r="EA16" s="37">
        <f>DY16-DZ16</f>
        <v>0</v>
      </c>
      <c r="EB16" s="38" t="str">
        <f>IF(DZ16&gt;0,EA16/DZ16,"NA")</f>
        <v>NA</v>
      </c>
      <c r="EC16" s="37">
        <f>HLOOKUP(DX16,$BC$1:$CB$371,371,FALSE)</f>
        <v>0</v>
      </c>
      <c r="ED16" s="37">
        <f>DY16-EC16</f>
        <v>0</v>
      </c>
      <c r="EE16" s="38" t="str">
        <f>IF(EC16&gt;0,ED16/EC16,"NA")</f>
        <v>NA</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36" t="s">
        <v>17</v>
      </c>
      <c r="DG17" s="37">
        <f>HLOOKUP(DF17,$A$1:$Y$371,367,FALSE)</f>
        <v>0</v>
      </c>
      <c r="DH17" s="37">
        <f>HLOOKUP(DF17,$AB$1:$AZ$371,367,FALSE)</f>
        <v>0</v>
      </c>
      <c r="DI17" s="37">
        <f>DG17-DH17</f>
        <v>0</v>
      </c>
      <c r="DJ17" s="38" t="str">
        <f>IF(DH17&gt;0,DI17/DH17,"NA")</f>
        <v>NA</v>
      </c>
      <c r="DK17" s="37">
        <f>HLOOKUP(DF17,$BC$1:$CA$371,367,FALSE)</f>
        <v>0</v>
      </c>
      <c r="DL17" s="37">
        <f>DG17-DK17</f>
        <v>0</v>
      </c>
      <c r="DM17" s="38" t="str">
        <f>IF(DK17&gt;0,DL17/DK17,"NA")</f>
        <v>NA</v>
      </c>
      <c r="DN17" s="35"/>
      <c r="DO17" s="36" t="s">
        <v>34</v>
      </c>
      <c r="DP17" s="37">
        <f>HLOOKUP(DO17,$A$1:$Y$371,369,FALSE)</f>
        <v>0</v>
      </c>
      <c r="DQ17" s="37">
        <f>HLOOKUP(DO17,$AB$1:$AZ$371,369,FALSE)</f>
        <v>0</v>
      </c>
      <c r="DR17" s="37">
        <f>DP17-DQ17</f>
        <v>0</v>
      </c>
      <c r="DS17" s="38" t="str">
        <f>IF(DQ17&gt;0,DR17/DQ17,"NA")</f>
        <v>NA</v>
      </c>
      <c r="DT17" s="37">
        <f>HLOOKUP(DO17,$BC$1:$CA$371,369,FALSE)</f>
        <v>0</v>
      </c>
      <c r="DU17" s="37">
        <f>DP17-DT17</f>
        <v>0</v>
      </c>
      <c r="DV17" s="38" t="str">
        <f>IF(DT17&gt;0,DU17/DT17,"NA")</f>
        <v>NA</v>
      </c>
      <c r="DW17" s="35"/>
      <c r="DX17" s="36" t="s">
        <v>36</v>
      </c>
      <c r="DY17" s="37">
        <f>HLOOKUP(DX17,$A$1:$Z$371,371,FALSE)</f>
        <v>0</v>
      </c>
      <c r="DZ17" s="37">
        <f>HLOOKUP(DX17,$AB$1:$BA$371,371,FALSE)</f>
        <v>0</v>
      </c>
      <c r="EA17" s="37">
        <f>DY17-DZ17</f>
        <v>0</v>
      </c>
      <c r="EB17" s="38" t="str">
        <f>IF(DZ17&gt;0,EA17/DZ17,"NA")</f>
        <v>NA</v>
      </c>
      <c r="EC17" s="37">
        <f>HLOOKUP(DX17,$BC$1:$CB$371,371,FALSE)</f>
        <v>0</v>
      </c>
      <c r="ED17" s="37">
        <f>DY17-EC17</f>
        <v>0</v>
      </c>
      <c r="EE17" s="38" t="str">
        <f>IF(EC17&gt;0,ED17/EC17,"NA")</f>
        <v>NA</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36" t="s">
        <v>24</v>
      </c>
      <c r="DG18" s="37">
        <f>HLOOKUP(DF18,$A$1:$Y$371,367,FALSE)</f>
        <v>0</v>
      </c>
      <c r="DH18" s="37">
        <f>HLOOKUP(DF18,$AB$1:$AZ$371,367,FALSE)</f>
        <v>0</v>
      </c>
      <c r="DI18" s="37">
        <f>DG18-DH18</f>
        <v>0</v>
      </c>
      <c r="DJ18" s="38" t="str">
        <f>IF(DH18&gt;0,DI18/DH18,"NA")</f>
        <v>NA</v>
      </c>
      <c r="DK18" s="37">
        <f>HLOOKUP(DF18,$BC$1:$CA$371,367,FALSE)</f>
        <v>0</v>
      </c>
      <c r="DL18" s="37">
        <f>DG18-DK18</f>
        <v>0</v>
      </c>
      <c r="DM18" s="38" t="str">
        <f>IF(DK18&gt;0,DL18/DK18,"NA")</f>
        <v>NA</v>
      </c>
      <c r="DN18" s="35"/>
      <c r="DO18" s="36" t="s">
        <v>33</v>
      </c>
      <c r="DP18" s="37">
        <f>HLOOKUP(DO18,$A$1:$Y$371,369,FALSE)</f>
        <v>0</v>
      </c>
      <c r="DQ18" s="37">
        <f>HLOOKUP(DO18,$AB$1:$AZ$371,369,FALSE)</f>
        <v>0</v>
      </c>
      <c r="DR18" s="37">
        <f>DP18-DQ18</f>
        <v>0</v>
      </c>
      <c r="DS18" s="38" t="str">
        <f>IF(DQ18&gt;0,DR18/DQ18,"NA")</f>
        <v>NA</v>
      </c>
      <c r="DT18" s="37">
        <f>HLOOKUP(DO18,$BC$1:$CA$371,369,FALSE)</f>
        <v>0</v>
      </c>
      <c r="DU18" s="37">
        <f>DP18-DT18</f>
        <v>0</v>
      </c>
      <c r="DV18" s="38" t="str">
        <f>IF(DT18&gt;0,DU18/DT18,"NA")</f>
        <v>NA</v>
      </c>
      <c r="DW18" s="35"/>
      <c r="DX18" s="36" t="s">
        <v>24</v>
      </c>
      <c r="DY18" s="37">
        <f>HLOOKUP(DX18,$A$1:$Z$371,371,FALSE)</f>
        <v>0</v>
      </c>
      <c r="DZ18" s="37">
        <f>HLOOKUP(DX18,$AB$1:$BA$371,371,FALSE)</f>
        <v>0</v>
      </c>
      <c r="EA18" s="37">
        <f>DY18-DZ18</f>
        <v>0</v>
      </c>
      <c r="EB18" s="38" t="str">
        <f>IF(DZ18&gt;0,EA18/DZ18,"NA")</f>
        <v>NA</v>
      </c>
      <c r="EC18" s="37">
        <f>HLOOKUP(DX18,$BC$1:$CB$371,371,FALSE)</f>
        <v>0</v>
      </c>
      <c r="ED18" s="37">
        <f>DY18-EC18</f>
        <v>0</v>
      </c>
      <c r="EE18" s="38" t="str">
        <f>IF(EC18&gt;0,ED18/EC18,"NA")</f>
        <v>NA</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4" t="s">
        <v>36</v>
      </c>
      <c r="DG19" s="37">
        <f>HLOOKUP(DF19,$A$1:$Y$371,367,FALSE)</f>
        <v>0</v>
      </c>
      <c r="DH19" s="37">
        <f>HLOOKUP(DF19,$AB$1:$AZ$371,367,FALSE)</f>
        <v>0</v>
      </c>
      <c r="DI19" s="37">
        <f>DG19-DH19</f>
        <v>0</v>
      </c>
      <c r="DJ19" s="38" t="str">
        <f>IF(DH19&gt;0,DI19/DH19,"NA")</f>
        <v>NA</v>
      </c>
      <c r="DK19" s="37">
        <f>HLOOKUP(DF19,$BC$1:$CA$371,367,FALSE)</f>
        <v>0</v>
      </c>
      <c r="DL19" s="37">
        <f>DG19-DK19</f>
        <v>0</v>
      </c>
      <c r="DM19" s="38" t="str">
        <f>IF(DK19&gt;0,DL19/DK19,"NA")</f>
        <v>NA</v>
      </c>
      <c r="DN19" s="35"/>
      <c r="DO19" s="4" t="s">
        <v>32</v>
      </c>
      <c r="DP19" s="37">
        <f>HLOOKUP(DO19,$A$1:$Y$371,369,FALSE)</f>
        <v>0</v>
      </c>
      <c r="DQ19" s="37">
        <f>HLOOKUP(DO19,$AB$1:$AZ$371,369,FALSE)</f>
        <v>0</v>
      </c>
      <c r="DR19" s="37">
        <f>DP19-DQ19</f>
        <v>0</v>
      </c>
      <c r="DS19" s="38" t="str">
        <f>IF(DQ19&gt;0,DR19/DQ19,"NA")</f>
        <v>NA</v>
      </c>
      <c r="DT19" s="37">
        <f>HLOOKUP(DO19,$BC$1:$CA$371,369,FALSE)</f>
        <v>0</v>
      </c>
      <c r="DU19" s="37">
        <f>DP19-DT19</f>
        <v>0</v>
      </c>
      <c r="DV19" s="38" t="str">
        <f>IF(DT19&gt;0,DU19/DT19,"NA")</f>
        <v>NA</v>
      </c>
      <c r="DW19" s="35"/>
      <c r="DX19" s="36" t="s">
        <v>30</v>
      </c>
      <c r="DY19" s="37">
        <f>HLOOKUP(DX19,$A$1:$Z$371,371,FALSE)</f>
        <v>0</v>
      </c>
      <c r="DZ19" s="37">
        <f>HLOOKUP(DX19,$AB$1:$BA$371,371,FALSE)</f>
        <v>0</v>
      </c>
      <c r="EA19" s="37">
        <f>DY19-DZ19</f>
        <v>0</v>
      </c>
      <c r="EB19" s="38" t="str">
        <f>IF(DZ19&gt;0,EA19/DZ19,"NA")</f>
        <v>NA</v>
      </c>
      <c r="EC19" s="37">
        <f>HLOOKUP(DX19,$BC$1:$CB$371,371,FALSE)</f>
        <v>0</v>
      </c>
      <c r="ED19" s="37">
        <f>DY19-EC19</f>
        <v>0</v>
      </c>
      <c r="EE19" s="38" t="str">
        <f>IF(EC19&gt;0,ED19/EC19,"NA")</f>
        <v>NA</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4" t="s">
        <v>34</v>
      </c>
      <c r="DG20" s="37">
        <f>HLOOKUP(DF20,$A$1:$Y$371,367,FALSE)</f>
        <v>0</v>
      </c>
      <c r="DH20" s="37">
        <f>HLOOKUP(DF20,$AB$1:$AZ$371,367,FALSE)</f>
        <v>0</v>
      </c>
      <c r="DI20" s="37">
        <f>DG20-DH20</f>
        <v>0</v>
      </c>
      <c r="DJ20" s="38" t="str">
        <f>IF(DH20&gt;0,DI20/DH20,"NA")</f>
        <v>NA</v>
      </c>
      <c r="DK20" s="37">
        <f>HLOOKUP(DF20,$BC$1:$CA$371,367,FALSE)</f>
        <v>0</v>
      </c>
      <c r="DL20" s="37">
        <f>DG20-DK20</f>
        <v>0</v>
      </c>
      <c r="DM20" s="38" t="str">
        <f>IF(DK20&gt;0,DL20/DK20,"NA")</f>
        <v>NA</v>
      </c>
      <c r="DN20" s="35"/>
      <c r="DO20" s="36" t="s">
        <v>30</v>
      </c>
      <c r="DP20" s="37">
        <f>HLOOKUP(DO20,$A$1:$Y$371,369,FALSE)</f>
        <v>0</v>
      </c>
      <c r="DQ20" s="37">
        <f>HLOOKUP(DO20,$AB$1:$AZ$371,369,FALSE)</f>
        <v>0</v>
      </c>
      <c r="DR20" s="37">
        <f>DP20-DQ20</f>
        <v>0</v>
      </c>
      <c r="DS20" s="38" t="str">
        <f>IF(DQ20&gt;0,DR20/DQ20,"NA")</f>
        <v>NA</v>
      </c>
      <c r="DT20" s="37">
        <f>HLOOKUP(DO20,$BC$1:$CA$371,369,FALSE)</f>
        <v>0</v>
      </c>
      <c r="DU20" s="37">
        <f>DP20-DT20</f>
        <v>0</v>
      </c>
      <c r="DV20" s="38" t="str">
        <f>IF(DT20&gt;0,DU20/DT20,"NA")</f>
        <v>NA</v>
      </c>
      <c r="DW20" s="35"/>
      <c r="DX20" s="36" t="s">
        <v>29</v>
      </c>
      <c r="DY20" s="37">
        <f>HLOOKUP(DX20,$A$1:$Z$371,371,FALSE)</f>
        <v>0</v>
      </c>
      <c r="DZ20" s="37">
        <f>HLOOKUP(DX20,$AB$1:$BA$371,371,FALSE)</f>
        <v>0</v>
      </c>
      <c r="EA20" s="37">
        <f>DY20-DZ20</f>
        <v>0</v>
      </c>
      <c r="EB20" s="38" t="str">
        <f>IF(DZ20&gt;0,EA20/DZ20,"NA")</f>
        <v>NA</v>
      </c>
      <c r="EC20" s="37">
        <f>HLOOKUP(DX20,$BC$1:$CB$371,371,FALSE)</f>
        <v>0</v>
      </c>
      <c r="ED20" s="37">
        <f>DY20-EC20</f>
        <v>0</v>
      </c>
      <c r="EE20" s="38" t="str">
        <f>IF(EC20&gt;0,ED20/EC20,"NA")</f>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36" t="s">
        <v>32</v>
      </c>
      <c r="DG21" s="37">
        <f>HLOOKUP(DF21,$A$1:$Y$371,367,FALSE)</f>
        <v>0</v>
      </c>
      <c r="DH21" s="37">
        <f>HLOOKUP(DF21,$AB$1:$AZ$371,367,FALSE)</f>
        <v>0</v>
      </c>
      <c r="DI21" s="37">
        <f>DG21-DH21</f>
        <v>0</v>
      </c>
      <c r="DJ21" s="38" t="str">
        <f>IF(DH21&gt;0,DI21/DH21,"NA")</f>
        <v>NA</v>
      </c>
      <c r="DK21" s="37">
        <f>HLOOKUP(DF21,$BC$1:$CA$371,367,FALSE)</f>
        <v>0</v>
      </c>
      <c r="DL21" s="37">
        <f>DG21-DK21</f>
        <v>0</v>
      </c>
      <c r="DM21" s="38" t="str">
        <f>IF(DK21&gt;0,DL21/DK21,"NA")</f>
        <v>NA</v>
      </c>
      <c r="DN21" s="35"/>
      <c r="DO21" s="36" t="s">
        <v>29</v>
      </c>
      <c r="DP21" s="37">
        <f>HLOOKUP(DO21,$A$1:$Y$371,369,FALSE)</f>
        <v>0</v>
      </c>
      <c r="DQ21" s="37">
        <f>HLOOKUP(DO21,$AB$1:$AZ$371,369,FALSE)</f>
        <v>0</v>
      </c>
      <c r="DR21" s="37">
        <f>DP21-DQ21</f>
        <v>0</v>
      </c>
      <c r="DS21" s="38" t="str">
        <f>IF(DQ21&gt;0,DR21/DQ21,"NA")</f>
        <v>NA</v>
      </c>
      <c r="DT21" s="37">
        <f>HLOOKUP(DO21,$BC$1:$CA$371,369,FALSE)</f>
        <v>0</v>
      </c>
      <c r="DU21" s="37">
        <f>DP21-DT21</f>
        <v>0</v>
      </c>
      <c r="DV21" s="38" t="str">
        <f>IF(DT21&gt;0,DU21/DT21,"NA")</f>
        <v>NA</v>
      </c>
      <c r="DW21" s="35"/>
      <c r="DX21" s="36" t="s">
        <v>42</v>
      </c>
      <c r="DY21" s="37">
        <f>HLOOKUP(DX21,$A$1:$Z$371,371,FALSE)</f>
        <v>0</v>
      </c>
      <c r="DZ21" s="37">
        <f>HLOOKUP(DX21,$AB$1:$BA$371,371,FALSE)</f>
        <v>0</v>
      </c>
      <c r="EA21" s="37">
        <f>DY21-DZ21</f>
        <v>0</v>
      </c>
      <c r="EB21" s="38" t="str">
        <f>IF(DZ21&gt;0,EA21/DZ21,"NA")</f>
        <v>NA</v>
      </c>
      <c r="EC21" s="37">
        <f>HLOOKUP(DX21,$BC$1:$CB$371,371,FALSE)</f>
        <v>0</v>
      </c>
      <c r="ED21" s="37">
        <f>DY21-EC21</f>
        <v>0</v>
      </c>
      <c r="EE21" s="38" t="str">
        <f>IF(EC21&gt;0,ED21/EC21,"NA")</f>
        <v>NA</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36" t="s">
        <v>39</v>
      </c>
      <c r="DG22" s="37">
        <f>HLOOKUP(DF22,$A$1:$Y$371,367,FALSE)</f>
        <v>0</v>
      </c>
      <c r="DH22" s="37">
        <f>HLOOKUP(DF22,$AB$1:$AZ$371,367,FALSE)</f>
        <v>0</v>
      </c>
      <c r="DI22" s="37">
        <f>DG22-DH22</f>
        <v>0</v>
      </c>
      <c r="DJ22" s="38" t="str">
        <f>IF(DH22&gt;0,DI22/DH22,"NA")</f>
        <v>NA</v>
      </c>
      <c r="DK22" s="37">
        <f>HLOOKUP(DF22,$BC$1:$CA$371,367,FALSE)</f>
        <v>0</v>
      </c>
      <c r="DL22" s="37">
        <f>DG22-DK22</f>
        <v>0</v>
      </c>
      <c r="DM22" s="38" t="str">
        <f>IF(DK22&gt;0,DL22/DK22,"NA")</f>
        <v>NA</v>
      </c>
      <c r="DN22" s="35"/>
      <c r="DO22" s="143" t="s">
        <v>26</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36" t="s">
        <v>34</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36" t="s">
        <v>30</v>
      </c>
      <c r="DG23" s="37">
        <f>HLOOKUP(DF23,$A$1:$Y$371,367,FALSE)</f>
        <v>0</v>
      </c>
      <c r="DH23" s="37">
        <f>HLOOKUP(DF23,$AB$1:$AZ$371,367,FALSE)</f>
        <v>0</v>
      </c>
      <c r="DI23" s="37">
        <f>DG23-DH23</f>
        <v>0</v>
      </c>
      <c r="DJ23" s="38" t="str">
        <f>IF(DH23&gt;0,DI23/DH23,"NA")</f>
        <v>NA</v>
      </c>
      <c r="DK23" s="37">
        <f>HLOOKUP(DF23,$BC$1:$CA$371,367,FALSE)</f>
        <v>0</v>
      </c>
      <c r="DL23" s="37">
        <f>DG23-DK23</f>
        <v>0</v>
      </c>
      <c r="DM23" s="38" t="str">
        <f>IF(DK23&gt;0,DL23/DK23,"NA")</f>
        <v>NA</v>
      </c>
      <c r="DO23" s="36" t="s">
        <v>24</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4" t="s">
        <v>17</v>
      </c>
      <c r="DY23" s="144">
        <f>HLOOKUP(DX23,$A$1:$Z$371,371,FALSE)</f>
        <v>0</v>
      </c>
      <c r="DZ23" s="144">
        <f>HLOOKUP(DX23,$AB$1:$BA$371,371,FALSE)</f>
        <v>0</v>
      </c>
      <c r="EA23" s="144">
        <f>DY23-DZ23</f>
        <v>0</v>
      </c>
      <c r="EB23" s="145" t="str">
        <f>IF(DZ23&gt;0,EA23/DZ23,"NA")</f>
        <v>NA</v>
      </c>
      <c r="EC23" s="144">
        <f>HLOOKUP(DX23,$BC$1:$CB$371,371,FALSE)</f>
        <v>0</v>
      </c>
      <c r="ED23" s="144">
        <f>DY23-EC23</f>
        <v>0</v>
      </c>
      <c r="EE23" s="145" t="str">
        <f>IF(EC23&gt;0,ED23/EC23,"NA")</f>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143" t="s">
        <v>42</v>
      </c>
      <c r="DG24" s="144">
        <f>HLOOKUP(DF24,$A$1:$Y$371,367,FALSE)</f>
        <v>0</v>
      </c>
      <c r="DH24" s="144">
        <f>HLOOKUP(DF24,$AB$1:$AZ$371,367,FALSE)</f>
        <v>0</v>
      </c>
      <c r="DI24" s="144">
        <f>DG24-DH24</f>
        <v>0</v>
      </c>
      <c r="DJ24" s="145" t="str">
        <f>IF(DH24&gt;0,DI24/DH24,"NA")</f>
        <v>NA</v>
      </c>
      <c r="DK24" s="144">
        <f>HLOOKUP(DF24,$BC$1:$CA$371,367,FALSE)</f>
        <v>0</v>
      </c>
      <c r="DL24" s="144">
        <f>DG24-DK24</f>
        <v>0</v>
      </c>
      <c r="DM24" s="145" t="str">
        <f>IF(DK24&gt;0,DL24/DK24,"NA")</f>
        <v>NA</v>
      </c>
      <c r="DN24" s="35"/>
      <c r="DO24" s="36" t="s">
        <v>514</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36" t="s">
        <v>39</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36" t="s">
        <v>37</v>
      </c>
      <c r="DG25" s="37">
        <f>HLOOKUP(DF25,$A$1:$Y$371,367,FALSE)</f>
        <v>0</v>
      </c>
      <c r="DH25" s="37">
        <f>HLOOKUP(DF25,$AB$1:$AZ$371,367,FALSE)</f>
        <v>0</v>
      </c>
      <c r="DI25" s="37">
        <f>DG25-DH25</f>
        <v>0</v>
      </c>
      <c r="DJ25" s="38" t="str">
        <f>IF(DH25&gt;0,DI25/DH25,"NA")</f>
        <v>NA</v>
      </c>
      <c r="DK25" s="37">
        <f>HLOOKUP(DF25,$BC$1:$CA$371,367,FALSE)</f>
        <v>0</v>
      </c>
      <c r="DL25" s="37">
        <f>DG25-DK25</f>
        <v>0</v>
      </c>
      <c r="DM25" s="38" t="str">
        <f>IF(DK25&gt;0,DL25/DK25,"NA")</f>
        <v>NA</v>
      </c>
      <c r="DN25" s="35"/>
      <c r="DO25" s="36" t="s">
        <v>20</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143" t="s">
        <v>26</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36" t="s">
        <v>15</v>
      </c>
      <c r="DG26" s="37">
        <f>HLOOKUP(DF26,$A$1:$Y$371,367,FALSE)</f>
        <v>0</v>
      </c>
      <c r="DH26" s="37">
        <f>HLOOKUP(DF26,$AB$1:$AZ$371,367,FALSE)</f>
        <v>0</v>
      </c>
      <c r="DI26" s="37">
        <f>DG26-DH26</f>
        <v>0</v>
      </c>
      <c r="DJ26" s="38" t="str">
        <f>IF(DH26&gt;0,DI26/DH26,"NA")</f>
        <v>NA</v>
      </c>
      <c r="DK26" s="37">
        <f>HLOOKUP(DF26,$BC$1:$CA$371,367,FALSE)</f>
        <v>0</v>
      </c>
      <c r="DL26" s="37">
        <f>DG26-DK26</f>
        <v>0</v>
      </c>
      <c r="DM26" s="38" t="str">
        <f>IF(DK26&gt;0,DL26/DK26,"NA")</f>
        <v>NA</v>
      </c>
      <c r="DN26" s="35"/>
      <c r="DO26" s="36" t="s">
        <v>17</v>
      </c>
      <c r="DP26" s="144">
        <f>HLOOKUP(DO26,$A$1:$Y$371,369,FALSE)</f>
        <v>0</v>
      </c>
      <c r="DQ26" s="144">
        <f>HLOOKUP(DO26,$AB$1:$AZ$371,369,FALSE)</f>
        <v>0</v>
      </c>
      <c r="DR26" s="144">
        <f>DP26-DQ26</f>
        <v>0</v>
      </c>
      <c r="DS26" s="145" t="str">
        <f>IF(DQ26&gt;0,DR26/DQ26,"NA")</f>
        <v>NA</v>
      </c>
      <c r="DT26" s="144">
        <f>HLOOKUP(DO26,$BC$1:$CA$371,369,FALSE)</f>
        <v>0</v>
      </c>
      <c r="DU26" s="144">
        <f>DP26-DT26</f>
        <v>0</v>
      </c>
      <c r="DV26" s="145" t="str">
        <f>IF(DT26&gt;0,DU26/DT26,"NA")</f>
        <v>NA</v>
      </c>
      <c r="DW26" s="35"/>
      <c r="DX26" s="36" t="s">
        <v>15</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33</v>
      </c>
      <c r="DG27" s="40">
        <f>HLOOKUP(DF27,$A$1:$Y$371,367,FALSE)</f>
        <v>0</v>
      </c>
      <c r="DH27" s="40">
        <f>HLOOKUP(DF27,$AB$1:$AZ$371,367,FALSE)</f>
        <v>0</v>
      </c>
      <c r="DI27" s="40">
        <f>DG27-DH27</f>
        <v>0</v>
      </c>
      <c r="DJ27" s="41" t="str">
        <f>IF(DH27&gt;0,DI27/DH27,"NA")</f>
        <v>NA</v>
      </c>
      <c r="DK27" s="40">
        <f>HLOOKUP(DF27,$BC$1:$CA$371,367,FALSE)</f>
        <v>0</v>
      </c>
      <c r="DL27" s="40">
        <f>DG27-DK27</f>
        <v>0</v>
      </c>
      <c r="DM27" s="41" t="str">
        <f>IF(DK27&gt;0,DL27/DK27,"NA")</f>
        <v>NA</v>
      </c>
      <c r="DN27" s="35"/>
      <c r="DO27" s="39" t="s">
        <v>15</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33</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776806998</v>
      </c>
      <c r="DH29" s="139">
        <f>HLOOKUP(DF29,$AB$1:$BA$371,367,FALSE)</f>
        <v>613210746</v>
      </c>
      <c r="DI29" s="140">
        <f>DG29-DH29</f>
        <v>163596252</v>
      </c>
      <c r="DJ29" s="141">
        <f>DI29/DH29</f>
        <v>0.26678634232544907</v>
      </c>
      <c r="DK29" s="139">
        <f>HLOOKUP(DF29,$BC$1:$CB$371,367,FALSE)</f>
        <v>643822450.60000002</v>
      </c>
      <c r="DL29" s="140">
        <f>DG29-DK29</f>
        <v>132984547.39999998</v>
      </c>
      <c r="DM29" s="141">
        <f>DL29/DK29</f>
        <v>0.20655469108923921</v>
      </c>
      <c r="DN29" s="35"/>
      <c r="DO29" s="8" t="s">
        <v>48</v>
      </c>
      <c r="DP29" s="139">
        <f>HLOOKUP(DO29,$A$1:$Z$371,369,FALSE)</f>
        <v>328340156</v>
      </c>
      <c r="DQ29" s="139">
        <f>HLOOKUP(DO29,$AB$1:$BA$371,369,FALSE)</f>
        <v>195692477</v>
      </c>
      <c r="DR29" s="140">
        <f>DP29-DQ29</f>
        <v>132647679</v>
      </c>
      <c r="DS29" s="141">
        <f>DR29/DQ29</f>
        <v>0.67783739586473735</v>
      </c>
      <c r="DT29" s="139">
        <f>HLOOKUP(DO29,$BC$1:$CB$371,369,FALSE)</f>
        <v>266759216.20000002</v>
      </c>
      <c r="DU29" s="140">
        <f>DP29-DT29</f>
        <v>61580939.799999982</v>
      </c>
      <c r="DV29" s="141">
        <f>DU29/DT29</f>
        <v>0.23084840582913654</v>
      </c>
      <c r="DW29" s="35"/>
      <c r="DX29" s="8" t="s">
        <v>48</v>
      </c>
      <c r="DY29" s="139">
        <f>HLOOKUP(DX29,$A$1:$Z$371,371,FALSE)</f>
        <v>74696291</v>
      </c>
      <c r="DZ29" s="139">
        <f>HLOOKUP(DX29,$AB$1:$BA$371,371,FALSE)</f>
        <v>66347357</v>
      </c>
      <c r="EA29" s="140">
        <f>DY29-DZ29</f>
        <v>8348934</v>
      </c>
      <c r="EB29" s="141">
        <f>EA29/DZ29</f>
        <v>0.12583672323224571</v>
      </c>
      <c r="EC29" s="139">
        <f>HLOOKUP(DX29,$BC$1:$CB$371,371,FALSE)</f>
        <v>90513388.799999997</v>
      </c>
      <c r="ED29" s="140">
        <f>DY29-EC29</f>
        <v>-15817097.799999997</v>
      </c>
      <c r="EE29" s="141">
        <f>ED29/EC29</f>
        <v>-0.17474870855791003</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78050743.799999982</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81151420.199999988</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74739102.399999991</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68087050.599999994</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69260423</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76463400.200000003</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81935726.200000003</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82607536.400000006</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83344240</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77289286.599999994</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71403607.599999994</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73117970.199999988</v>
      </c>
    </row>
    <row r="78" spans="1:108" x14ac:dyDescent="0.15">
      <c r="A78" s="24" t="s">
        <v>128</v>
      </c>
      <c r="B78" s="25"/>
      <c r="C78" s="167"/>
      <c r="D78" s="167"/>
      <c r="E78" s="167"/>
      <c r="F78" s="167"/>
      <c r="G78" s="167"/>
      <c r="H78" s="167"/>
      <c r="I78" s="167"/>
      <c r="J78" s="167">
        <v>7200</v>
      </c>
      <c r="K78" s="167"/>
      <c r="L78" s="167">
        <v>954551</v>
      </c>
      <c r="M78" s="167"/>
      <c r="N78" s="167"/>
      <c r="O78" s="167"/>
      <c r="P78" s="167">
        <v>11142139</v>
      </c>
      <c r="Q78" s="167"/>
      <c r="R78" s="167"/>
      <c r="S78" s="167"/>
      <c r="T78" s="167"/>
      <c r="U78" s="167"/>
      <c r="V78" s="167"/>
      <c r="W78" s="167"/>
      <c r="X78" s="167"/>
      <c r="Y78" s="167"/>
      <c r="Z78" s="25">
        <f t="shared" si="29"/>
        <v>12103890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7200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8464690.5999999996</v>
      </c>
      <c r="DD78" s="43">
        <f t="shared" si="57"/>
        <v>81582660.799999982</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98369135.999999985</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103298223.39999999</v>
      </c>
    </row>
    <row r="81" spans="1:108" x14ac:dyDescent="0.15">
      <c r="A81" s="24" t="s">
        <v>131</v>
      </c>
      <c r="B81" s="25"/>
      <c r="C81" s="167"/>
      <c r="D81" s="167"/>
      <c r="E81" s="167"/>
      <c r="F81" s="167"/>
      <c r="G81" s="167">
        <v>131736</v>
      </c>
      <c r="H81" s="167"/>
      <c r="I81" s="167">
        <v>36619</v>
      </c>
      <c r="J81" s="167">
        <v>70750</v>
      </c>
      <c r="K81" s="167"/>
      <c r="L81" s="167">
        <v>5568792</v>
      </c>
      <c r="M81" s="167">
        <v>2830740</v>
      </c>
      <c r="N81" s="167"/>
      <c r="O81" s="167"/>
      <c r="P81" s="167">
        <v>3602078</v>
      </c>
      <c r="Q81" s="167"/>
      <c r="R81" s="167"/>
      <c r="S81" s="167"/>
      <c r="T81" s="167"/>
      <c r="U81" s="167"/>
      <c r="V81" s="167">
        <v>185170</v>
      </c>
      <c r="W81" s="167"/>
      <c r="X81" s="167"/>
      <c r="Y81" s="167"/>
      <c r="Z81" s="25">
        <f t="shared" si="29"/>
        <v>12425885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70750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2860346</v>
      </c>
      <c r="DD81" s="29">
        <f t="shared" si="57"/>
        <v>106158569.39999999</v>
      </c>
    </row>
    <row r="82" spans="1:108" x14ac:dyDescent="0.15">
      <c r="A82" s="24" t="s">
        <v>132</v>
      </c>
      <c r="B82" s="25"/>
      <c r="C82" s="167"/>
      <c r="D82" s="167"/>
      <c r="E82" s="167"/>
      <c r="F82" s="167"/>
      <c r="G82" s="167"/>
      <c r="H82" s="167"/>
      <c r="I82" s="167"/>
      <c r="J82" s="167">
        <v>93050</v>
      </c>
      <c r="K82" s="167"/>
      <c r="L82" s="167"/>
      <c r="M82" s="167"/>
      <c r="N82" s="167"/>
      <c r="O82" s="167"/>
      <c r="P82" s="167">
        <v>159412</v>
      </c>
      <c r="Q82" s="167"/>
      <c r="R82" s="167"/>
      <c r="S82" s="167"/>
      <c r="T82" s="167"/>
      <c r="U82" s="167"/>
      <c r="V82" s="167"/>
      <c r="W82" s="167"/>
      <c r="X82" s="167"/>
      <c r="Y82" s="167"/>
      <c r="Z82" s="25">
        <f t="shared" si="29"/>
        <v>252462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53050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-8137301.5999999996</v>
      </c>
      <c r="DD82" s="29">
        <f t="shared" si="57"/>
        <v>98021267.799999997</v>
      </c>
    </row>
    <row r="83" spans="1:108" x14ac:dyDescent="0.15">
      <c r="A83" s="24" t="s">
        <v>133</v>
      </c>
      <c r="B83" s="25"/>
      <c r="C83" s="167"/>
      <c r="D83" s="167"/>
      <c r="E83" s="167"/>
      <c r="F83" s="167"/>
      <c r="G83" s="167"/>
      <c r="H83" s="167"/>
      <c r="I83" s="167"/>
      <c r="J83" s="167">
        <v>224075</v>
      </c>
      <c r="K83" s="167"/>
      <c r="L83" s="167"/>
      <c r="M83" s="167"/>
      <c r="N83" s="167"/>
      <c r="O83" s="167"/>
      <c r="P83" s="167"/>
      <c r="Q83" s="167"/>
      <c r="R83" s="167"/>
      <c r="S83" s="167"/>
      <c r="T83" s="167"/>
      <c r="U83" s="167"/>
      <c r="V83" s="167"/>
      <c r="W83" s="167"/>
      <c r="X83" s="167"/>
      <c r="Y83" s="167"/>
      <c r="Z83" s="25">
        <f t="shared" si="29"/>
        <v>224075</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184075</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-6979209.3999999994</v>
      </c>
      <c r="DD83" s="29">
        <f t="shared" si="57"/>
        <v>91042058.399999991</v>
      </c>
    </row>
    <row r="84" spans="1:108" x14ac:dyDescent="0.15">
      <c r="A84" s="24" t="s">
        <v>134</v>
      </c>
      <c r="B84" s="25"/>
      <c r="C84" s="167"/>
      <c r="D84" s="167"/>
      <c r="E84" s="167"/>
      <c r="F84" s="167"/>
      <c r="G84" s="167">
        <v>406032</v>
      </c>
      <c r="H84" s="167"/>
      <c r="I84" s="167">
        <v>1657</v>
      </c>
      <c r="J84" s="167">
        <v>268600</v>
      </c>
      <c r="K84" s="167"/>
      <c r="L84" s="167">
        <v>959678</v>
      </c>
      <c r="M84" s="167"/>
      <c r="N84" s="167"/>
      <c r="O84" s="167"/>
      <c r="P84" s="167">
        <v>4372339</v>
      </c>
      <c r="Q84" s="167"/>
      <c r="R84" s="167"/>
      <c r="S84" s="167"/>
      <c r="T84" s="167"/>
      <c r="U84" s="167"/>
      <c r="V84" s="167"/>
      <c r="W84" s="167"/>
      <c r="X84" s="167"/>
      <c r="Y84" s="167"/>
      <c r="Z84" s="25">
        <f t="shared" si="29"/>
        <v>6008306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180600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-2089461.8000000007</v>
      </c>
      <c r="DD84" s="43">
        <f t="shared" si="57"/>
        <v>88952596.599999994</v>
      </c>
    </row>
    <row r="85" spans="1:108" x14ac:dyDescent="0.15">
      <c r="A85" s="24" t="s">
        <v>135</v>
      </c>
      <c r="B85" s="25"/>
      <c r="C85" s="167"/>
      <c r="D85" s="167"/>
      <c r="E85" s="167"/>
      <c r="F85" s="167"/>
      <c r="G85" s="167">
        <v>309408</v>
      </c>
      <c r="H85" s="167"/>
      <c r="I85" s="167"/>
      <c r="J85" s="167">
        <v>335750</v>
      </c>
      <c r="K85" s="167"/>
      <c r="L85" s="167">
        <v>1179593</v>
      </c>
      <c r="M85" s="167">
        <v>917965</v>
      </c>
      <c r="N85" s="167"/>
      <c r="O85" s="167"/>
      <c r="P85" s="167">
        <v>9984846</v>
      </c>
      <c r="Q85" s="167"/>
      <c r="R85" s="167"/>
      <c r="S85" s="167"/>
      <c r="T85" s="167"/>
      <c r="U85" s="167"/>
      <c r="V85" s="167">
        <v>6970</v>
      </c>
      <c r="W85" s="167"/>
      <c r="X85" s="167"/>
      <c r="Y85" s="167"/>
      <c r="Z85" s="25">
        <f t="shared" si="29"/>
        <v>12734532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191750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8261463.6000000006</v>
      </c>
      <c r="DD85" s="43">
        <f t="shared" si="57"/>
        <v>97214060.199999988</v>
      </c>
    </row>
    <row r="86" spans="1:108" x14ac:dyDescent="0.15">
      <c r="A86" s="24" t="s">
        <v>136</v>
      </c>
      <c r="B86" s="25"/>
      <c r="C86" s="167"/>
      <c r="D86" s="167"/>
      <c r="E86" s="167"/>
      <c r="F86" s="167"/>
      <c r="G86" s="167">
        <v>1278105</v>
      </c>
      <c r="H86" s="167"/>
      <c r="I86" s="167"/>
      <c r="J86" s="167">
        <v>-46025</v>
      </c>
      <c r="K86" s="167"/>
      <c r="L86" s="167">
        <v>831180</v>
      </c>
      <c r="M86" s="167">
        <v>41976</v>
      </c>
      <c r="N86" s="167"/>
      <c r="O86" s="167"/>
      <c r="P86" s="167">
        <v>10852977</v>
      </c>
      <c r="Q86" s="167"/>
      <c r="R86" s="167"/>
      <c r="S86" s="167"/>
      <c r="T86" s="167"/>
      <c r="U86" s="167"/>
      <c r="V86" s="167"/>
      <c r="W86" s="167"/>
      <c r="X86" s="167"/>
      <c r="Y86" s="167"/>
      <c r="Z86" s="25">
        <f t="shared" si="29"/>
        <v>12958213</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-198025</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7843805.5999999996</v>
      </c>
      <c r="DD86" s="43">
        <f t="shared" si="57"/>
        <v>105057865.79999998</v>
      </c>
    </row>
    <row r="87" spans="1:108" x14ac:dyDescent="0.15">
      <c r="A87" s="24" t="s">
        <v>137</v>
      </c>
      <c r="B87" s="25"/>
      <c r="C87" s="167"/>
      <c r="D87" s="167"/>
      <c r="E87" s="167"/>
      <c r="F87" s="167"/>
      <c r="G87" s="167">
        <v>116655</v>
      </c>
      <c r="H87" s="167"/>
      <c r="I87" s="167">
        <v>49927</v>
      </c>
      <c r="J87" s="167">
        <v>515075</v>
      </c>
      <c r="K87" s="167"/>
      <c r="L87" s="167">
        <v>3026239</v>
      </c>
      <c r="M87" s="167"/>
      <c r="N87" s="167"/>
      <c r="O87" s="167"/>
      <c r="P87" s="167">
        <v>7380596</v>
      </c>
      <c r="Q87" s="167"/>
      <c r="R87" s="167"/>
      <c r="S87" s="167"/>
      <c r="T87" s="167"/>
      <c r="U87" s="167"/>
      <c r="V87" s="167"/>
      <c r="W87" s="167"/>
      <c r="X87" s="167"/>
      <c r="Y87" s="167"/>
      <c r="Z87" s="25">
        <f t="shared" si="29"/>
        <v>11088492</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323075</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6265224</v>
      </c>
      <c r="DD87" s="29">
        <f t="shared" si="57"/>
        <v>111323089.79999998</v>
      </c>
    </row>
    <row r="88" spans="1:108" x14ac:dyDescent="0.15">
      <c r="A88" s="24" t="s">
        <v>138</v>
      </c>
      <c r="B88" s="25"/>
      <c r="C88" s="167"/>
      <c r="D88" s="167"/>
      <c r="E88" s="167"/>
      <c r="F88" s="167"/>
      <c r="G88" s="167">
        <v>210316</v>
      </c>
      <c r="H88" s="167"/>
      <c r="I88" s="167"/>
      <c r="J88" s="167">
        <v>539425</v>
      </c>
      <c r="K88" s="167"/>
      <c r="L88" s="167">
        <v>4205159</v>
      </c>
      <c r="M88" s="167"/>
      <c r="N88" s="167"/>
      <c r="O88" s="167"/>
      <c r="P88" s="167">
        <v>4756350</v>
      </c>
      <c r="Q88" s="167"/>
      <c r="R88" s="167"/>
      <c r="S88" s="167"/>
      <c r="T88" s="167"/>
      <c r="U88" s="167"/>
      <c r="V88" s="167">
        <v>158822</v>
      </c>
      <c r="W88" s="167"/>
      <c r="X88" s="167"/>
      <c r="Y88" s="167"/>
      <c r="Z88" s="25">
        <f t="shared" si="29"/>
        <v>9870072</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331425</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1235404.2000000011</v>
      </c>
      <c r="DD88" s="29">
        <f t="shared" si="57"/>
        <v>112558493.99999999</v>
      </c>
    </row>
    <row r="89" spans="1:108" x14ac:dyDescent="0.15">
      <c r="A89" s="24" t="s">
        <v>139</v>
      </c>
      <c r="B89" s="25"/>
      <c r="C89" s="167"/>
      <c r="D89" s="167"/>
      <c r="E89" s="167"/>
      <c r="F89" s="167"/>
      <c r="G89" s="167"/>
      <c r="H89" s="167"/>
      <c r="I89" s="167"/>
      <c r="J89" s="167">
        <v>617875</v>
      </c>
      <c r="K89" s="167"/>
      <c r="L89" s="167"/>
      <c r="M89" s="167"/>
      <c r="N89" s="167"/>
      <c r="O89" s="167"/>
      <c r="P89" s="167"/>
      <c r="Q89" s="167"/>
      <c r="R89" s="167"/>
      <c r="S89" s="167"/>
      <c r="T89" s="167"/>
      <c r="U89" s="167"/>
      <c r="V89" s="167"/>
      <c r="W89" s="167"/>
      <c r="X89" s="167"/>
      <c r="Y89" s="167"/>
      <c r="Z89" s="25">
        <f t="shared" si="29"/>
        <v>617875</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417875</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-7871171.8000000007</v>
      </c>
      <c r="DD89" s="29">
        <f t="shared" si="57"/>
        <v>104687322.19999999</v>
      </c>
    </row>
    <row r="90" spans="1:108" x14ac:dyDescent="0.15">
      <c r="A90" s="24" t="s">
        <v>140</v>
      </c>
      <c r="B90" s="25"/>
      <c r="C90" s="167"/>
      <c r="D90" s="167"/>
      <c r="E90" s="167"/>
      <c r="F90" s="167"/>
      <c r="G90" s="167"/>
      <c r="H90" s="167"/>
      <c r="I90" s="167"/>
      <c r="J90" s="167">
        <v>979650</v>
      </c>
      <c r="K90" s="167"/>
      <c r="L90" s="167"/>
      <c r="M90" s="167"/>
      <c r="N90" s="167"/>
      <c r="O90" s="167"/>
      <c r="P90" s="167"/>
      <c r="Q90" s="167"/>
      <c r="R90" s="167"/>
      <c r="S90" s="167"/>
      <c r="T90" s="167"/>
      <c r="U90" s="167"/>
      <c r="V90" s="167"/>
      <c r="W90" s="167"/>
      <c r="X90" s="167"/>
      <c r="Y90" s="167"/>
      <c r="Z90" s="25">
        <f t="shared" si="29"/>
        <v>979650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643650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-8879134</v>
      </c>
      <c r="DD90" s="43">
        <f t="shared" si="57"/>
        <v>95808188.199999988</v>
      </c>
    </row>
    <row r="91" spans="1:108" x14ac:dyDescent="0.15">
      <c r="A91" s="24" t="s">
        <v>141</v>
      </c>
      <c r="B91" s="25"/>
      <c r="C91" s="167"/>
      <c r="D91" s="167"/>
      <c r="E91" s="167"/>
      <c r="F91" s="167"/>
      <c r="G91" s="167"/>
      <c r="H91" s="167"/>
      <c r="I91" s="167"/>
      <c r="J91" s="167">
        <v>4616400</v>
      </c>
      <c r="K91" s="167"/>
      <c r="L91" s="167">
        <v>3033648</v>
      </c>
      <c r="M91" s="167">
        <v>5749</v>
      </c>
      <c r="N91" s="167"/>
      <c r="O91" s="167"/>
      <c r="P91" s="167">
        <v>10452660</v>
      </c>
      <c r="Q91" s="167"/>
      <c r="R91" s="167"/>
      <c r="S91" s="167"/>
      <c r="T91" s="167"/>
      <c r="U91" s="167"/>
      <c r="V91" s="167"/>
      <c r="W91" s="167"/>
      <c r="X91" s="167"/>
      <c r="Y91" s="167"/>
      <c r="Z91" s="25">
        <f t="shared" si="29"/>
        <v>18108457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3960400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11848982.800000001</v>
      </c>
      <c r="DD91" s="43">
        <f t="shared" si="57"/>
        <v>107657170.99999999</v>
      </c>
    </row>
    <row r="92" spans="1:108" x14ac:dyDescent="0.15">
      <c r="A92" s="24" t="s">
        <v>142</v>
      </c>
      <c r="B92" s="25"/>
      <c r="C92" s="167"/>
      <c r="D92" s="167"/>
      <c r="E92" s="167"/>
      <c r="F92" s="167"/>
      <c r="G92" s="167">
        <v>87166</v>
      </c>
      <c r="H92" s="167"/>
      <c r="I92" s="167"/>
      <c r="J92" s="167">
        <v>854650</v>
      </c>
      <c r="K92" s="167"/>
      <c r="L92" s="167">
        <v>1465603</v>
      </c>
      <c r="M92" s="167">
        <v>1729660</v>
      </c>
      <c r="N92" s="167"/>
      <c r="O92" s="167"/>
      <c r="P92" s="167">
        <v>23688600</v>
      </c>
      <c r="Q92" s="167"/>
      <c r="R92" s="167"/>
      <c r="S92" s="167"/>
      <c r="T92" s="167"/>
      <c r="U92" s="167"/>
      <c r="V92" s="167"/>
      <c r="W92" s="167"/>
      <c r="X92" s="167"/>
      <c r="Y92" s="167"/>
      <c r="Z92" s="25">
        <f t="shared" si="29"/>
        <v>27825679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-369350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21394502.399999999</v>
      </c>
      <c r="DD92" s="43">
        <f t="shared" si="57"/>
        <v>129051673.39999998</v>
      </c>
    </row>
    <row r="93" spans="1:108" x14ac:dyDescent="0.15">
      <c r="A93" s="24" t="s">
        <v>143</v>
      </c>
      <c r="B93" s="25"/>
      <c r="C93" s="167"/>
      <c r="D93" s="167"/>
      <c r="E93" s="167"/>
      <c r="F93" s="167"/>
      <c r="G93" s="167">
        <v>1085907</v>
      </c>
      <c r="H93" s="167"/>
      <c r="I93" s="167">
        <v>8380</v>
      </c>
      <c r="J93" s="167">
        <v>8476450</v>
      </c>
      <c r="K93" s="167"/>
      <c r="L93" s="167">
        <v>1300915</v>
      </c>
      <c r="M93" s="167"/>
      <c r="N93" s="167"/>
      <c r="O93" s="167"/>
      <c r="P93" s="167">
        <v>11509392</v>
      </c>
      <c r="Q93" s="167"/>
      <c r="R93" s="167"/>
      <c r="S93" s="167"/>
      <c r="T93" s="167"/>
      <c r="U93" s="167"/>
      <c r="V93" s="167">
        <v>54054</v>
      </c>
      <c r="W93" s="167"/>
      <c r="X93" s="167"/>
      <c r="Y93" s="167"/>
      <c r="Z93" s="25">
        <f t="shared" si="29"/>
        <v>22435098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7108450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15282989.4</v>
      </c>
      <c r="DD93" s="43">
        <f t="shared" si="57"/>
        <v>144334662.79999998</v>
      </c>
    </row>
    <row r="94" spans="1:108" x14ac:dyDescent="0.15">
      <c r="A94" s="24" t="s">
        <v>144</v>
      </c>
      <c r="B94" s="25"/>
      <c r="C94" s="167"/>
      <c r="D94" s="167"/>
      <c r="E94" s="167"/>
      <c r="F94" s="167"/>
      <c r="G94" s="167">
        <v>356754</v>
      </c>
      <c r="H94" s="167"/>
      <c r="I94" s="167">
        <v>12674</v>
      </c>
      <c r="J94" s="167">
        <v>3891900</v>
      </c>
      <c r="K94" s="167"/>
      <c r="L94" s="167">
        <v>4423598</v>
      </c>
      <c r="M94" s="167"/>
      <c r="N94" s="167"/>
      <c r="O94" s="167"/>
      <c r="P94" s="167">
        <v>6514445</v>
      </c>
      <c r="Q94" s="167"/>
      <c r="R94" s="167"/>
      <c r="S94" s="167"/>
      <c r="T94" s="167"/>
      <c r="U94" s="167"/>
      <c r="V94" s="167"/>
      <c r="W94" s="167"/>
      <c r="X94" s="167"/>
      <c r="Y94" s="167"/>
      <c r="Z94" s="25">
        <f t="shared" si="29"/>
        <v>15199371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2259900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8199693.4000000004</v>
      </c>
      <c r="DD94" s="43">
        <f t="shared" si="57"/>
        <v>152534356.19999999</v>
      </c>
    </row>
    <row r="95" spans="1:108" x14ac:dyDescent="0.15">
      <c r="A95" s="24" t="s">
        <v>145</v>
      </c>
      <c r="B95" s="25"/>
      <c r="C95" s="167"/>
      <c r="D95" s="167"/>
      <c r="E95" s="167"/>
      <c r="F95" s="167"/>
      <c r="G95" s="167">
        <v>206584</v>
      </c>
      <c r="H95" s="167"/>
      <c r="I95" s="167">
        <v>3784</v>
      </c>
      <c r="J95" s="167">
        <v>6053940</v>
      </c>
      <c r="K95" s="167"/>
      <c r="L95" s="167">
        <v>5199832</v>
      </c>
      <c r="M95" s="167">
        <v>3971000</v>
      </c>
      <c r="N95" s="167"/>
      <c r="O95" s="167"/>
      <c r="P95" s="167">
        <v>2958521</v>
      </c>
      <c r="Q95" s="167"/>
      <c r="R95" s="167"/>
      <c r="S95" s="167"/>
      <c r="T95" s="167"/>
      <c r="U95" s="167"/>
      <c r="V95" s="167"/>
      <c r="W95" s="167"/>
      <c r="X95" s="167"/>
      <c r="Y95" s="167"/>
      <c r="Z95" s="25">
        <f t="shared" si="29"/>
        <v>18393661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4141940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6606901.5999999996</v>
      </c>
      <c r="DD95" s="29">
        <f t="shared" si="57"/>
        <v>159141257.79999998</v>
      </c>
    </row>
    <row r="96" spans="1:108" x14ac:dyDescent="0.15">
      <c r="A96" s="24" t="s">
        <v>146</v>
      </c>
      <c r="B96" s="25"/>
      <c r="C96" s="167"/>
      <c r="D96" s="167"/>
      <c r="E96" s="167"/>
      <c r="F96" s="167"/>
      <c r="G96" s="167"/>
      <c r="H96" s="167"/>
      <c r="I96" s="167"/>
      <c r="J96" s="167">
        <v>5615775</v>
      </c>
      <c r="K96" s="167"/>
      <c r="L96" s="167"/>
      <c r="M96" s="167"/>
      <c r="N96" s="167"/>
      <c r="O96" s="167"/>
      <c r="P96" s="167"/>
      <c r="Q96" s="167"/>
      <c r="R96" s="167"/>
      <c r="S96" s="167"/>
      <c r="T96" s="167"/>
      <c r="U96" s="167"/>
      <c r="V96" s="167">
        <v>19532</v>
      </c>
      <c r="W96" s="167"/>
      <c r="X96" s="167"/>
      <c r="Y96" s="167"/>
      <c r="Z96" s="25">
        <f t="shared" si="29"/>
        <v>5635307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3375775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-6072379.7999999989</v>
      </c>
      <c r="DD96" s="29">
        <f t="shared" si="57"/>
        <v>153068877.99999997</v>
      </c>
    </row>
    <row r="97" spans="1:108" x14ac:dyDescent="0.15">
      <c r="A97" s="24" t="s">
        <v>147</v>
      </c>
      <c r="B97" s="25"/>
      <c r="C97" s="167"/>
      <c r="D97" s="167"/>
      <c r="E97" s="167"/>
      <c r="F97" s="167"/>
      <c r="G97" s="167"/>
      <c r="H97" s="167"/>
      <c r="I97" s="167"/>
      <c r="J97" s="167">
        <v>3606350</v>
      </c>
      <c r="K97" s="167"/>
      <c r="L97" s="167"/>
      <c r="M97" s="167"/>
      <c r="N97" s="167"/>
      <c r="O97" s="167"/>
      <c r="P97" s="167"/>
      <c r="Q97" s="167"/>
      <c r="R97" s="167"/>
      <c r="S97" s="167"/>
      <c r="T97" s="167"/>
      <c r="U97" s="167"/>
      <c r="V97" s="167"/>
      <c r="W97" s="167"/>
      <c r="X97" s="167"/>
      <c r="Y97" s="167"/>
      <c r="Z97" s="25">
        <f t="shared" si="29"/>
        <v>3606350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1343950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-7671606.4000000004</v>
      </c>
      <c r="DD97" s="29">
        <f t="shared" si="57"/>
        <v>145397271.59999996</v>
      </c>
    </row>
    <row r="98" spans="1:108" x14ac:dyDescent="0.15">
      <c r="A98" s="24" t="s">
        <v>148</v>
      </c>
      <c r="B98" s="25"/>
      <c r="C98" s="167"/>
      <c r="D98" s="167"/>
      <c r="E98" s="167"/>
      <c r="F98" s="167"/>
      <c r="G98" s="167">
        <v>383720</v>
      </c>
      <c r="H98" s="167"/>
      <c r="I98" s="167"/>
      <c r="J98" s="167">
        <v>2288100</v>
      </c>
      <c r="K98" s="167"/>
      <c r="L98" s="167">
        <v>748282</v>
      </c>
      <c r="M98" s="167">
        <v>34857</v>
      </c>
      <c r="N98" s="167"/>
      <c r="O98" s="167"/>
      <c r="P98" s="167">
        <v>4692674</v>
      </c>
      <c r="Q98" s="167"/>
      <c r="R98" s="167"/>
      <c r="S98" s="167"/>
      <c r="T98" s="167"/>
      <c r="U98" s="167"/>
      <c r="V98" s="167"/>
      <c r="W98" s="167"/>
      <c r="X98" s="167"/>
      <c r="Y98" s="167"/>
      <c r="Z98" s="25">
        <f t="shared" si="29"/>
        <v>8147633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-557500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-1985445</v>
      </c>
      <c r="DD98" s="43">
        <f t="shared" si="57"/>
        <v>143411826.59999996</v>
      </c>
    </row>
    <row r="99" spans="1:108" s="212" customFormat="1" x14ac:dyDescent="0.15">
      <c r="A99" s="208" t="s">
        <v>149</v>
      </c>
      <c r="B99" s="209"/>
      <c r="C99" s="210"/>
      <c r="D99" s="210"/>
      <c r="E99" s="210"/>
      <c r="F99" s="210"/>
      <c r="G99" s="210">
        <v>87318</v>
      </c>
      <c r="H99" s="210"/>
      <c r="I99" s="210">
        <v>37479</v>
      </c>
      <c r="J99" s="210">
        <v>7147885</v>
      </c>
      <c r="K99" s="210"/>
      <c r="L99" s="210">
        <v>668987</v>
      </c>
      <c r="M99" s="210">
        <v>66409</v>
      </c>
      <c r="N99" s="210"/>
      <c r="O99" s="210"/>
      <c r="P99" s="210">
        <v>8343788</v>
      </c>
      <c r="Q99" s="210"/>
      <c r="R99" s="210"/>
      <c r="S99" s="210"/>
      <c r="T99" s="210"/>
      <c r="U99" s="210"/>
      <c r="V99" s="210"/>
      <c r="W99" s="210"/>
      <c r="X99" s="210"/>
      <c r="Y99" s="210"/>
      <c r="Z99" s="209">
        <f t="shared" si="29"/>
        <v>16351866</v>
      </c>
      <c r="AA99" s="209"/>
      <c r="AB99" s="208" t="s">
        <v>149</v>
      </c>
      <c r="AC99" s="209"/>
      <c r="AD99" s="209"/>
      <c r="AE99" s="209"/>
      <c r="AF99" s="209"/>
      <c r="AG99" s="209"/>
      <c r="AH99" s="209">
        <v>43659</v>
      </c>
      <c r="AI99" s="209"/>
      <c r="AJ99" s="209">
        <v>8604</v>
      </c>
      <c r="AK99" s="209">
        <v>600000</v>
      </c>
      <c r="AL99" s="209"/>
      <c r="AM99" s="209">
        <v>657520</v>
      </c>
      <c r="AN99" s="209">
        <v>25148</v>
      </c>
      <c r="AO99" s="209"/>
      <c r="AP99" s="209"/>
      <c r="AQ99" s="209">
        <v>4926647</v>
      </c>
      <c r="AR99" s="209"/>
      <c r="AS99" s="209"/>
      <c r="AT99" s="209"/>
      <c r="AU99" s="209"/>
      <c r="AV99" s="209"/>
      <c r="AW99" s="209">
        <v>69322</v>
      </c>
      <c r="AX99" s="209"/>
      <c r="AY99" s="209"/>
      <c r="AZ99" s="209"/>
      <c r="BA99" s="44">
        <f t="shared" si="30"/>
        <v>6330900</v>
      </c>
      <c r="BB99" s="44"/>
      <c r="BC99" s="208"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11">
        <f t="shared" si="56"/>
        <v>10962047.4</v>
      </c>
      <c r="CD99" s="208"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4055885</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5389818.5999999996</v>
      </c>
      <c r="DD99" s="43">
        <f t="shared" si="57"/>
        <v>148801645.19999996</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157836512.39999995</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157575127.79999995</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155325553.59999996</v>
      </c>
    </row>
    <row r="103" spans="1:108" x14ac:dyDescent="0.15">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141695159.79999995</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128912876.99999996</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130991423.99999996</v>
      </c>
    </row>
    <row r="106" spans="1:108" s="191" customFormat="1" x14ac:dyDescent="0.15">
      <c r="A106" s="185" t="s">
        <v>156</v>
      </c>
      <c r="B106" s="186"/>
      <c r="C106" s="187"/>
      <c r="D106" s="187"/>
      <c r="E106" s="187"/>
      <c r="F106" s="187"/>
      <c r="G106" s="187">
        <v>308181</v>
      </c>
      <c r="H106" s="187"/>
      <c r="I106" s="187"/>
      <c r="J106" s="187">
        <v>3508850</v>
      </c>
      <c r="K106" s="187"/>
      <c r="L106" s="187">
        <v>2268680</v>
      </c>
      <c r="M106" s="187"/>
      <c r="N106" s="187"/>
      <c r="O106" s="187"/>
      <c r="P106" s="187">
        <v>9875039</v>
      </c>
      <c r="Q106" s="187"/>
      <c r="R106" s="187"/>
      <c r="S106" s="187"/>
      <c r="T106" s="187"/>
      <c r="U106" s="187"/>
      <c r="V106" s="187"/>
      <c r="W106" s="187"/>
      <c r="X106" s="187"/>
      <c r="Y106" s="187"/>
      <c r="Z106" s="186">
        <f t="shared" si="29"/>
        <v>15960750</v>
      </c>
      <c r="AA106" s="186"/>
      <c r="AB106" s="185" t="s">
        <v>156</v>
      </c>
      <c r="AC106" s="186"/>
      <c r="AD106" s="186"/>
      <c r="AE106" s="186"/>
      <c r="AF106" s="186"/>
      <c r="AG106" s="186"/>
      <c r="AH106" s="186"/>
      <c r="AI106" s="186"/>
      <c r="AJ106" s="186"/>
      <c r="AK106" s="186">
        <v>4048000</v>
      </c>
      <c r="AL106" s="186"/>
      <c r="AM106" s="186">
        <v>1647250</v>
      </c>
      <c r="AN106" s="186"/>
      <c r="AO106" s="186"/>
      <c r="AP106" s="186"/>
      <c r="AQ106" s="186">
        <v>7921914</v>
      </c>
      <c r="AR106" s="186"/>
      <c r="AS106" s="186"/>
      <c r="AT106" s="186"/>
      <c r="AU106" s="186"/>
      <c r="AV106" s="186"/>
      <c r="AW106" s="186"/>
      <c r="AX106" s="186"/>
      <c r="AY106" s="186"/>
      <c r="AZ106" s="186"/>
      <c r="BA106" s="188">
        <f t="shared" si="30"/>
        <v>13617164</v>
      </c>
      <c r="BB106" s="188"/>
      <c r="BC106" s="185" t="s">
        <v>156</v>
      </c>
      <c r="BD106" s="189">
        <v>0</v>
      </c>
      <c r="BE106" s="189">
        <v>0</v>
      </c>
      <c r="BF106" s="189">
        <v>0</v>
      </c>
      <c r="BG106" s="189">
        <v>0</v>
      </c>
      <c r="BH106" s="189">
        <v>0</v>
      </c>
      <c r="BI106" s="189">
        <v>75452.600000000006</v>
      </c>
      <c r="BJ106" s="189">
        <v>0</v>
      </c>
      <c r="BK106" s="189">
        <v>0</v>
      </c>
      <c r="BL106" s="189">
        <v>6752000</v>
      </c>
      <c r="BM106" s="189">
        <v>0</v>
      </c>
      <c r="BN106" s="189">
        <v>551709.4</v>
      </c>
      <c r="BO106" s="189">
        <v>286528</v>
      </c>
      <c r="BP106" s="189">
        <v>0</v>
      </c>
      <c r="BQ106" s="189">
        <v>0</v>
      </c>
      <c r="BR106" s="189">
        <v>6249041.5999999996</v>
      </c>
      <c r="BS106" s="189">
        <v>0</v>
      </c>
      <c r="BT106" s="189">
        <v>0</v>
      </c>
      <c r="BU106" s="189">
        <v>0</v>
      </c>
      <c r="BV106" s="189">
        <v>0</v>
      </c>
      <c r="BW106" s="189">
        <v>0</v>
      </c>
      <c r="BX106" s="189">
        <v>30360</v>
      </c>
      <c r="BY106" s="189">
        <v>0</v>
      </c>
      <c r="BZ106" s="189">
        <v>22535</v>
      </c>
      <c r="CA106" s="189">
        <v>0</v>
      </c>
      <c r="CB106" s="190">
        <f t="shared" si="56"/>
        <v>13967626.6</v>
      </c>
      <c r="CD106" s="185" t="s">
        <v>156</v>
      </c>
      <c r="CE106" s="192">
        <f t="shared" si="31"/>
        <v>0</v>
      </c>
      <c r="CF106" s="192">
        <f t="shared" si="32"/>
        <v>0</v>
      </c>
      <c r="CG106" s="192">
        <f t="shared" si="33"/>
        <v>0</v>
      </c>
      <c r="CH106" s="192">
        <f t="shared" si="34"/>
        <v>0</v>
      </c>
      <c r="CI106" s="192">
        <f t="shared" si="35"/>
        <v>0</v>
      </c>
      <c r="CJ106" s="192">
        <f t="shared" si="36"/>
        <v>232728.4</v>
      </c>
      <c r="CK106" s="192">
        <f t="shared" si="37"/>
        <v>0</v>
      </c>
      <c r="CL106" s="192">
        <f t="shared" si="38"/>
        <v>0</v>
      </c>
      <c r="CM106" s="192">
        <f t="shared" si="39"/>
        <v>-3243150</v>
      </c>
      <c r="CN106" s="192">
        <f t="shared" si="40"/>
        <v>0</v>
      </c>
      <c r="CO106" s="192">
        <f t="shared" si="41"/>
        <v>1716970.6</v>
      </c>
      <c r="CP106" s="192">
        <f t="shared" si="42"/>
        <v>-286528</v>
      </c>
      <c r="CQ106" s="192">
        <f t="shared" si="43"/>
        <v>0</v>
      </c>
      <c r="CR106" s="192">
        <f t="shared" si="44"/>
        <v>0</v>
      </c>
      <c r="CS106" s="192">
        <f t="shared" si="45"/>
        <v>3625997.4000000004</v>
      </c>
      <c r="CT106" s="192">
        <f t="shared" si="46"/>
        <v>0</v>
      </c>
      <c r="CU106" s="192">
        <f t="shared" si="47"/>
        <v>0</v>
      </c>
      <c r="CV106" s="192">
        <f t="shared" si="48"/>
        <v>0</v>
      </c>
      <c r="CW106" s="192">
        <f t="shared" si="49"/>
        <v>0</v>
      </c>
      <c r="CX106" s="192">
        <f t="shared" si="50"/>
        <v>0</v>
      </c>
      <c r="CY106" s="192">
        <f t="shared" si="51"/>
        <v>-30360</v>
      </c>
      <c r="CZ106" s="192">
        <f t="shared" si="52"/>
        <v>0</v>
      </c>
      <c r="DA106" s="192">
        <f t="shared" si="53"/>
        <v>-22535</v>
      </c>
      <c r="DB106" s="192">
        <f t="shared" si="54"/>
        <v>0</v>
      </c>
      <c r="DC106" s="192">
        <f t="shared" si="55"/>
        <v>1993123.4000000004</v>
      </c>
      <c r="DD106" s="192">
        <f t="shared" si="57"/>
        <v>132984547.39999996</v>
      </c>
    </row>
    <row r="107" spans="1:108" x14ac:dyDescent="0.15">
      <c r="A107" s="24" t="s">
        <v>157</v>
      </c>
      <c r="B107" s="25"/>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25">
        <f t="shared" si="29"/>
        <v>0</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-54659.4</v>
      </c>
      <c r="CK107" s="43">
        <f t="shared" si="37"/>
        <v>0</v>
      </c>
      <c r="CL107" s="43">
        <f t="shared" si="38"/>
        <v>-4156.6000000000004</v>
      </c>
      <c r="CM107" s="43">
        <f t="shared" si="39"/>
        <v>-5656800</v>
      </c>
      <c r="CN107" s="43">
        <f t="shared" si="40"/>
        <v>0</v>
      </c>
      <c r="CO107" s="43">
        <f t="shared" si="41"/>
        <v>-680181</v>
      </c>
      <c r="CP107" s="43">
        <f t="shared" si="42"/>
        <v>-14250.6</v>
      </c>
      <c r="CQ107" s="43">
        <f t="shared" si="43"/>
        <v>0</v>
      </c>
      <c r="CR107" s="43">
        <f t="shared" si="44"/>
        <v>0</v>
      </c>
      <c r="CS107" s="43">
        <f t="shared" si="45"/>
        <v>-7692451.2000000002</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-14128743.800000001</v>
      </c>
      <c r="DD107" s="43">
        <f t="shared" si="57"/>
        <v>118855803.59999996</v>
      </c>
    </row>
    <row r="108" spans="1:108" x14ac:dyDescent="0.15">
      <c r="A108" s="24" t="s">
        <v>158</v>
      </c>
      <c r="B108" s="25"/>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25">
        <f t="shared" si="29"/>
        <v>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-183670.2</v>
      </c>
      <c r="CK108" s="43">
        <f t="shared" si="37"/>
        <v>0</v>
      </c>
      <c r="CL108" s="43">
        <f t="shared" si="38"/>
        <v>0</v>
      </c>
      <c r="CM108" s="43">
        <f t="shared" si="39"/>
        <v>-6559520</v>
      </c>
      <c r="CN108" s="43">
        <f t="shared" si="40"/>
        <v>0</v>
      </c>
      <c r="CO108" s="43">
        <f t="shared" si="41"/>
        <v>-42900</v>
      </c>
      <c r="CP108" s="43">
        <f t="shared" si="42"/>
        <v>-318129.59999999998</v>
      </c>
      <c r="CQ108" s="43">
        <f t="shared" si="43"/>
        <v>0</v>
      </c>
      <c r="CR108" s="43">
        <f t="shared" si="44"/>
        <v>0</v>
      </c>
      <c r="CS108" s="43">
        <f t="shared" si="45"/>
        <v>-7159154.4000000004</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-14308561</v>
      </c>
      <c r="DD108" s="43">
        <f t="shared" si="57"/>
        <v>104547242.59999996</v>
      </c>
    </row>
    <row r="109" spans="1:108" x14ac:dyDescent="0.15">
      <c r="A109" s="24" t="s">
        <v>159</v>
      </c>
      <c r="B109" s="25"/>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25">
        <f t="shared" si="29"/>
        <v>0</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-111187.6</v>
      </c>
      <c r="CK109" s="43">
        <f t="shared" si="37"/>
        <v>0</v>
      </c>
      <c r="CL109" s="43">
        <f t="shared" si="38"/>
        <v>-19923.2</v>
      </c>
      <c r="CM109" s="43">
        <f t="shared" si="39"/>
        <v>-6783200</v>
      </c>
      <c r="CN109" s="43">
        <f t="shared" si="40"/>
        <v>0</v>
      </c>
      <c r="CO109" s="43">
        <f t="shared" si="41"/>
        <v>-1099323.2</v>
      </c>
      <c r="CP109" s="43">
        <f t="shared" si="42"/>
        <v>-3435225.2</v>
      </c>
      <c r="CQ109" s="43">
        <f t="shared" si="43"/>
        <v>0</v>
      </c>
      <c r="CR109" s="43">
        <f t="shared" si="44"/>
        <v>0</v>
      </c>
      <c r="CS109" s="43">
        <f t="shared" si="45"/>
        <v>-5454975.5999999996</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-17007486.999999996</v>
      </c>
      <c r="DD109" s="43">
        <f t="shared" si="57"/>
        <v>87539755.599999964</v>
      </c>
    </row>
    <row r="110" spans="1:108" x14ac:dyDescent="0.15">
      <c r="A110" s="24" t="s">
        <v>160</v>
      </c>
      <c r="B110" s="25"/>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25">
        <f t="shared" si="29"/>
        <v>0</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-7446480</v>
      </c>
      <c r="CN110" s="29">
        <f t="shared" si="40"/>
        <v>0</v>
      </c>
      <c r="CO110" s="29">
        <f t="shared" si="41"/>
        <v>-1037632.2</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-16960336.799999997</v>
      </c>
      <c r="DD110" s="29">
        <f t="shared" si="57"/>
        <v>70579418.799999967</v>
      </c>
    </row>
    <row r="111" spans="1:108" x14ac:dyDescent="0.15">
      <c r="A111" s="24" t="s">
        <v>161</v>
      </c>
      <c r="B111" s="25"/>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25">
        <f t="shared" si="29"/>
        <v>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-7692080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-18320559.799999997</v>
      </c>
      <c r="DD111" s="29">
        <f t="shared" si="57"/>
        <v>52258858.99999997</v>
      </c>
    </row>
    <row r="112" spans="1:108" x14ac:dyDescent="0.15">
      <c r="A112" s="24" t="s">
        <v>162</v>
      </c>
      <c r="B112" s="25"/>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25">
        <f t="shared" si="29"/>
        <v>0</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-8285680</v>
      </c>
      <c r="CN112" s="43">
        <f t="shared" si="40"/>
        <v>0</v>
      </c>
      <c r="CO112" s="43">
        <f t="shared" si="41"/>
        <v>-691455.6</v>
      </c>
      <c r="CP112" s="43">
        <f t="shared" si="42"/>
        <v>-1105738.8</v>
      </c>
      <c r="CQ112" s="43">
        <f t="shared" si="43"/>
        <v>0</v>
      </c>
      <c r="CR112" s="43">
        <f t="shared" si="44"/>
        <v>0</v>
      </c>
      <c r="CS112" s="43">
        <f t="shared" si="45"/>
        <v>-8996650.5999999996</v>
      </c>
      <c r="CT112" s="43">
        <f t="shared" si="46"/>
        <v>0</v>
      </c>
      <c r="CU112" s="43">
        <f t="shared" si="47"/>
        <v>0</v>
      </c>
      <c r="CV112" s="43">
        <f t="shared" si="48"/>
        <v>0</v>
      </c>
      <c r="CW112" s="43">
        <f t="shared" si="49"/>
        <v>0</v>
      </c>
      <c r="CX112" s="43">
        <f t="shared" si="50"/>
        <v>0</v>
      </c>
      <c r="CY112" s="43">
        <f t="shared" si="51"/>
        <v>-68728.800000000003</v>
      </c>
      <c r="CZ112" s="43">
        <f t="shared" si="52"/>
        <v>0</v>
      </c>
      <c r="DA112" s="43">
        <f t="shared" si="53"/>
        <v>0</v>
      </c>
      <c r="DB112" s="43">
        <f t="shared" si="54"/>
        <v>0</v>
      </c>
      <c r="DC112" s="43">
        <f t="shared" si="55"/>
        <v>-19222288.600000001</v>
      </c>
      <c r="DD112" s="43">
        <f t="shared" si="57"/>
        <v>33036570.399999969</v>
      </c>
    </row>
    <row r="113" spans="1:108" x14ac:dyDescent="0.15">
      <c r="A113" s="24" t="s">
        <v>163</v>
      </c>
      <c r="B113" s="25"/>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25">
        <f t="shared" si="29"/>
        <v>0</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-182122.2</v>
      </c>
      <c r="CK113" s="43">
        <f t="shared" si="37"/>
        <v>0</v>
      </c>
      <c r="CL113" s="43">
        <f t="shared" si="38"/>
        <v>-437.4</v>
      </c>
      <c r="CM113" s="43">
        <f t="shared" si="39"/>
        <v>-9057600</v>
      </c>
      <c r="CN113" s="43">
        <f t="shared" si="40"/>
        <v>0</v>
      </c>
      <c r="CO113" s="43">
        <f t="shared" si="41"/>
        <v>-196613</v>
      </c>
      <c r="CP113" s="43">
        <f t="shared" si="42"/>
        <v>-177408</v>
      </c>
      <c r="CQ113" s="43">
        <f t="shared" si="43"/>
        <v>0</v>
      </c>
      <c r="CR113" s="43">
        <f t="shared" si="44"/>
        <v>0</v>
      </c>
      <c r="CS113" s="43">
        <f t="shared" si="45"/>
        <v>-9896201</v>
      </c>
      <c r="CT113" s="43">
        <f t="shared" si="46"/>
        <v>0</v>
      </c>
      <c r="CU113" s="43">
        <f t="shared" si="47"/>
        <v>0</v>
      </c>
      <c r="CV113" s="43">
        <f t="shared" si="48"/>
        <v>0</v>
      </c>
      <c r="CW113" s="43">
        <f t="shared" si="49"/>
        <v>0</v>
      </c>
      <c r="CX113" s="43">
        <f t="shared" si="50"/>
        <v>0</v>
      </c>
      <c r="CY113" s="43">
        <f t="shared" si="51"/>
        <v>-7920</v>
      </c>
      <c r="CZ113" s="43">
        <f t="shared" si="52"/>
        <v>0</v>
      </c>
      <c r="DA113" s="43">
        <f t="shared" si="53"/>
        <v>-47629</v>
      </c>
      <c r="DB113" s="43">
        <f t="shared" si="54"/>
        <v>0</v>
      </c>
      <c r="DC113" s="43">
        <f t="shared" si="55"/>
        <v>-19565930.600000001</v>
      </c>
      <c r="DD113" s="43">
        <f t="shared" si="57"/>
        <v>13470639.799999967</v>
      </c>
    </row>
    <row r="114" spans="1:108" x14ac:dyDescent="0.15">
      <c r="A114" s="24" t="s">
        <v>164</v>
      </c>
      <c r="B114" s="25"/>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25">
        <f t="shared" si="29"/>
        <v>0</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-8853.2000000000007</v>
      </c>
      <c r="CK114" s="43">
        <f t="shared" si="37"/>
        <v>0</v>
      </c>
      <c r="CL114" s="43">
        <f t="shared" si="38"/>
        <v>0</v>
      </c>
      <c r="CM114" s="43">
        <f t="shared" si="39"/>
        <v>-8311600</v>
      </c>
      <c r="CN114" s="43">
        <f t="shared" si="40"/>
        <v>0</v>
      </c>
      <c r="CO114" s="43">
        <f t="shared" si="41"/>
        <v>-547112.80000000005</v>
      </c>
      <c r="CP114" s="43">
        <f t="shared" si="42"/>
        <v>-28600</v>
      </c>
      <c r="CQ114" s="43">
        <f t="shared" si="43"/>
        <v>0</v>
      </c>
      <c r="CR114" s="43">
        <f t="shared" si="44"/>
        <v>0</v>
      </c>
      <c r="CS114" s="43">
        <f t="shared" si="45"/>
        <v>-9809170.5999999996</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-18755002.600000001</v>
      </c>
      <c r="DD114" s="43">
        <f t="shared" si="57"/>
        <v>-5284362.8000000343</v>
      </c>
    </row>
    <row r="115" spans="1:108" x14ac:dyDescent="0.15">
      <c r="A115" s="24" t="s">
        <v>165</v>
      </c>
      <c r="B115" s="25"/>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25">
        <f t="shared" si="29"/>
        <v>0</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0</v>
      </c>
      <c r="CK115" s="43">
        <f t="shared" si="37"/>
        <v>0</v>
      </c>
      <c r="CL115" s="43">
        <f t="shared" si="38"/>
        <v>0</v>
      </c>
      <c r="CM115" s="43">
        <f t="shared" si="39"/>
        <v>-8340800</v>
      </c>
      <c r="CN115" s="43">
        <f t="shared" si="40"/>
        <v>0</v>
      </c>
      <c r="CO115" s="43">
        <f t="shared" si="41"/>
        <v>-60588</v>
      </c>
      <c r="CP115" s="43">
        <f t="shared" si="42"/>
        <v>-1099143.2</v>
      </c>
      <c r="CQ115" s="43">
        <f t="shared" si="43"/>
        <v>0</v>
      </c>
      <c r="CR115" s="43">
        <f t="shared" si="44"/>
        <v>0</v>
      </c>
      <c r="CS115" s="43">
        <f t="shared" si="45"/>
        <v>-8142748.2000000002</v>
      </c>
      <c r="CT115" s="43">
        <f t="shared" si="46"/>
        <v>0</v>
      </c>
      <c r="CU115" s="43">
        <f t="shared" si="47"/>
        <v>0</v>
      </c>
      <c r="CV115" s="43">
        <f t="shared" si="48"/>
        <v>0</v>
      </c>
      <c r="CW115" s="43">
        <f t="shared" si="49"/>
        <v>0</v>
      </c>
      <c r="CX115" s="43">
        <f t="shared" si="50"/>
        <v>0</v>
      </c>
      <c r="CY115" s="43">
        <f t="shared" si="51"/>
        <v>-25615.4</v>
      </c>
      <c r="CZ115" s="43">
        <f t="shared" si="52"/>
        <v>0</v>
      </c>
      <c r="DA115" s="43">
        <f t="shared" si="53"/>
        <v>-63716</v>
      </c>
      <c r="DB115" s="43">
        <f t="shared" si="54"/>
        <v>0</v>
      </c>
      <c r="DC115" s="43">
        <f t="shared" si="55"/>
        <v>-17732610.799999997</v>
      </c>
      <c r="DD115" s="43">
        <f t="shared" si="57"/>
        <v>-23016973.600000031</v>
      </c>
    </row>
    <row r="116" spans="1:108" x14ac:dyDescent="0.15">
      <c r="A116" s="24" t="s">
        <v>166</v>
      </c>
      <c r="B116" s="25"/>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25">
        <f t="shared" si="29"/>
        <v>0</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-23487.8</v>
      </c>
      <c r="CM116" s="43">
        <f t="shared" si="39"/>
        <v>-8266160</v>
      </c>
      <c r="CN116" s="43">
        <f t="shared" si="40"/>
        <v>0</v>
      </c>
      <c r="CO116" s="43">
        <f t="shared" si="41"/>
        <v>-1184120.6000000001</v>
      </c>
      <c r="CP116" s="43">
        <f t="shared" si="42"/>
        <v>-50644.4</v>
      </c>
      <c r="CQ116" s="43">
        <f t="shared" si="43"/>
        <v>0</v>
      </c>
      <c r="CR116" s="43">
        <f t="shared" si="44"/>
        <v>0</v>
      </c>
      <c r="CS116" s="43">
        <f t="shared" si="45"/>
        <v>-7889301.5999999996</v>
      </c>
      <c r="CT116" s="43">
        <f t="shared" si="46"/>
        <v>0</v>
      </c>
      <c r="CU116" s="43">
        <f t="shared" si="47"/>
        <v>0</v>
      </c>
      <c r="CV116" s="43">
        <f t="shared" si="48"/>
        <v>0</v>
      </c>
      <c r="CW116" s="43">
        <f t="shared" si="49"/>
        <v>0</v>
      </c>
      <c r="CX116" s="43">
        <f t="shared" si="50"/>
        <v>0</v>
      </c>
      <c r="CY116" s="43">
        <f t="shared" si="51"/>
        <v>-9900</v>
      </c>
      <c r="CZ116" s="43">
        <f t="shared" si="52"/>
        <v>0</v>
      </c>
      <c r="DA116" s="43">
        <f t="shared" si="53"/>
        <v>-79359</v>
      </c>
      <c r="DB116" s="43">
        <f t="shared" si="54"/>
        <v>0</v>
      </c>
      <c r="DC116" s="43">
        <f t="shared" si="55"/>
        <v>-17624017.799999997</v>
      </c>
      <c r="DD116" s="43">
        <f t="shared" si="57"/>
        <v>-40640991.400000028</v>
      </c>
    </row>
    <row r="117" spans="1:108" x14ac:dyDescent="0.15">
      <c r="A117" s="24" t="s">
        <v>167</v>
      </c>
      <c r="B117" s="25"/>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25">
        <f t="shared" si="29"/>
        <v>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-9077920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-19427139</v>
      </c>
      <c r="DD117" s="29">
        <f t="shared" si="57"/>
        <v>-60068130.400000028</v>
      </c>
    </row>
    <row r="118" spans="1:108" x14ac:dyDescent="0.15">
      <c r="A118" s="24" t="s">
        <v>168</v>
      </c>
      <c r="B118" s="25"/>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25">
        <f t="shared" si="29"/>
        <v>0</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-11350400</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-21353636.199999999</v>
      </c>
      <c r="DD118" s="29">
        <f t="shared" si="57"/>
        <v>-81421766.600000024</v>
      </c>
    </row>
    <row r="119" spans="1:108" x14ac:dyDescent="0.15">
      <c r="A119" s="24" t="s">
        <v>169</v>
      </c>
      <c r="B119" s="25"/>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25">
        <f t="shared" si="29"/>
        <v>0</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-102410</v>
      </c>
      <c r="CK119" s="43">
        <f t="shared" si="37"/>
        <v>0</v>
      </c>
      <c r="CL119" s="43">
        <f t="shared" si="38"/>
        <v>0</v>
      </c>
      <c r="CM119" s="43">
        <f t="shared" si="39"/>
        <v>-11163360</v>
      </c>
      <c r="CN119" s="43">
        <f t="shared" si="40"/>
        <v>0</v>
      </c>
      <c r="CO119" s="43">
        <f t="shared" si="41"/>
        <v>-810409.4</v>
      </c>
      <c r="CP119" s="43">
        <f t="shared" si="42"/>
        <v>0</v>
      </c>
      <c r="CQ119" s="43">
        <f t="shared" si="43"/>
        <v>0</v>
      </c>
      <c r="CR119" s="43">
        <f t="shared" si="44"/>
        <v>0</v>
      </c>
      <c r="CS119" s="43">
        <f t="shared" si="45"/>
        <v>-9548546</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-21638141</v>
      </c>
      <c r="DD119" s="43">
        <f t="shared" si="57"/>
        <v>-103059907.60000002</v>
      </c>
    </row>
    <row r="120" spans="1:108" x14ac:dyDescent="0.15">
      <c r="A120" s="24" t="s">
        <v>170</v>
      </c>
      <c r="B120" s="25"/>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25">
        <f t="shared" si="29"/>
        <v>0</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-128091.8</v>
      </c>
      <c r="CK120" s="43">
        <f t="shared" si="37"/>
        <v>0</v>
      </c>
      <c r="CL120" s="43">
        <f t="shared" si="38"/>
        <v>0</v>
      </c>
      <c r="CM120" s="43">
        <f t="shared" si="39"/>
        <v>-11016320</v>
      </c>
      <c r="CN120" s="43">
        <f t="shared" si="40"/>
        <v>0</v>
      </c>
      <c r="CO120" s="43">
        <f t="shared" si="41"/>
        <v>-194563.20000000001</v>
      </c>
      <c r="CP120" s="43">
        <f t="shared" si="42"/>
        <v>-1605478</v>
      </c>
      <c r="CQ120" s="43">
        <f t="shared" si="43"/>
        <v>0</v>
      </c>
      <c r="CR120" s="43">
        <f t="shared" si="44"/>
        <v>0</v>
      </c>
      <c r="CS120" s="43">
        <f t="shared" si="45"/>
        <v>-10091684.800000001</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-23160719.800000001</v>
      </c>
      <c r="DD120" s="43">
        <f t="shared" si="57"/>
        <v>-126220627.40000002</v>
      </c>
    </row>
    <row r="121" spans="1:108" x14ac:dyDescent="0.15">
      <c r="A121" s="24" t="s">
        <v>171</v>
      </c>
      <c r="B121" s="25"/>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25">
        <f t="shared" si="29"/>
        <v>0</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0</v>
      </c>
      <c r="CM121" s="43">
        <f t="shared" si="39"/>
        <v>-9817600</v>
      </c>
      <c r="CN121" s="43">
        <f t="shared" si="40"/>
        <v>0</v>
      </c>
      <c r="CO121" s="43">
        <f t="shared" si="41"/>
        <v>-262015.2</v>
      </c>
      <c r="CP121" s="43">
        <f t="shared" si="42"/>
        <v>-28600</v>
      </c>
      <c r="CQ121" s="43">
        <f t="shared" si="43"/>
        <v>0</v>
      </c>
      <c r="CR121" s="43">
        <f t="shared" si="44"/>
        <v>0</v>
      </c>
      <c r="CS121" s="43">
        <f t="shared" si="45"/>
        <v>-9875849.8000000007</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-20075594</v>
      </c>
      <c r="DD121" s="43">
        <f t="shared" si="57"/>
        <v>-146296221.40000004</v>
      </c>
    </row>
    <row r="122" spans="1:108" x14ac:dyDescent="0.15">
      <c r="A122" s="24" t="s">
        <v>172</v>
      </c>
      <c r="B122" s="25"/>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25">
        <f t="shared" si="29"/>
        <v>0</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-275644.59999999998</v>
      </c>
      <c r="CK122" s="43">
        <f t="shared" si="37"/>
        <v>0</v>
      </c>
      <c r="CL122" s="43">
        <f t="shared" si="38"/>
        <v>0</v>
      </c>
      <c r="CM122" s="43">
        <f t="shared" si="39"/>
        <v>-10970080</v>
      </c>
      <c r="CN122" s="43">
        <f t="shared" si="40"/>
        <v>0</v>
      </c>
      <c r="CO122" s="43">
        <f t="shared" si="41"/>
        <v>-164290.79999999999</v>
      </c>
      <c r="CP122" s="43">
        <f t="shared" si="42"/>
        <v>-1116632.3999999999</v>
      </c>
      <c r="CQ122" s="43">
        <f t="shared" si="43"/>
        <v>0</v>
      </c>
      <c r="CR122" s="43">
        <f t="shared" si="44"/>
        <v>0</v>
      </c>
      <c r="CS122" s="43">
        <f t="shared" si="45"/>
        <v>-10629284.4</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-23176860.600000001</v>
      </c>
      <c r="DD122" s="43">
        <f t="shared" si="57"/>
        <v>-169473082.00000003</v>
      </c>
    </row>
    <row r="123" spans="1:108" x14ac:dyDescent="0.15">
      <c r="A123" s="24" t="s">
        <v>173</v>
      </c>
      <c r="B123" s="25"/>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25">
        <f t="shared" si="29"/>
        <v>0</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-16001.4</v>
      </c>
      <c r="CM123" s="43">
        <f t="shared" si="39"/>
        <v>-10856800</v>
      </c>
      <c r="CN123" s="43">
        <f t="shared" si="40"/>
        <v>0</v>
      </c>
      <c r="CO123" s="43">
        <f t="shared" si="41"/>
        <v>-809180.6</v>
      </c>
      <c r="CP123" s="43">
        <f t="shared" si="42"/>
        <v>-1944945.6</v>
      </c>
      <c r="CQ123" s="43">
        <f t="shared" si="43"/>
        <v>0</v>
      </c>
      <c r="CR123" s="43">
        <f t="shared" si="44"/>
        <v>0</v>
      </c>
      <c r="CS123" s="43">
        <f t="shared" si="45"/>
        <v>-12853981.6</v>
      </c>
      <c r="CT123" s="43">
        <f t="shared" si="46"/>
        <v>0</v>
      </c>
      <c r="CU123" s="43">
        <f t="shared" si="47"/>
        <v>0</v>
      </c>
      <c r="CV123" s="43">
        <f t="shared" si="48"/>
        <v>0</v>
      </c>
      <c r="CW123" s="43">
        <f t="shared" si="49"/>
        <v>0</v>
      </c>
      <c r="CX123" s="43">
        <f t="shared" si="50"/>
        <v>0</v>
      </c>
      <c r="CY123" s="43">
        <f t="shared" si="51"/>
        <v>-18079.599999999999</v>
      </c>
      <c r="CZ123" s="43">
        <f t="shared" si="52"/>
        <v>0</v>
      </c>
      <c r="DA123" s="43">
        <f t="shared" si="53"/>
        <v>-13508</v>
      </c>
      <c r="DB123" s="43">
        <f t="shared" si="54"/>
        <v>0</v>
      </c>
      <c r="DC123" s="43">
        <f t="shared" si="55"/>
        <v>-27043295.200000003</v>
      </c>
      <c r="DD123" s="43">
        <f t="shared" si="57"/>
        <v>-196516377.20000005</v>
      </c>
    </row>
    <row r="124" spans="1:108" x14ac:dyDescent="0.15">
      <c r="A124" s="24" t="s">
        <v>174</v>
      </c>
      <c r="B124" s="25"/>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25">
        <f t="shared" si="29"/>
        <v>0</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-12197760</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-24726776.600000001</v>
      </c>
      <c r="DD124" s="29">
        <f t="shared" si="57"/>
        <v>-221243153.80000004</v>
      </c>
    </row>
    <row r="125" spans="1:108" x14ac:dyDescent="0.15">
      <c r="A125" s="24" t="s">
        <v>175</v>
      </c>
      <c r="B125" s="25"/>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25">
        <f t="shared" si="29"/>
        <v>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-14073600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-26312224.600000001</v>
      </c>
      <c r="DD125" s="29">
        <f t="shared" si="57"/>
        <v>-247555378.40000004</v>
      </c>
    </row>
    <row r="126" spans="1:108" x14ac:dyDescent="0.15">
      <c r="A126" s="24" t="s">
        <v>176</v>
      </c>
      <c r="B126" s="25"/>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25">
        <f t="shared" si="29"/>
        <v>0</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-76546.8</v>
      </c>
      <c r="CK126" s="43">
        <f t="shared" si="37"/>
        <v>0</v>
      </c>
      <c r="CL126" s="43">
        <f t="shared" si="38"/>
        <v>-1821.6</v>
      </c>
      <c r="CM126" s="43">
        <f t="shared" si="39"/>
        <v>-15919200</v>
      </c>
      <c r="CN126" s="43">
        <f t="shared" si="40"/>
        <v>0</v>
      </c>
      <c r="CO126" s="43">
        <f t="shared" si="41"/>
        <v>-194321.4</v>
      </c>
      <c r="CP126" s="43">
        <f t="shared" si="42"/>
        <v>-7150</v>
      </c>
      <c r="CQ126" s="43">
        <f t="shared" si="43"/>
        <v>0</v>
      </c>
      <c r="CR126" s="43">
        <f t="shared" si="44"/>
        <v>0</v>
      </c>
      <c r="CS126" s="43">
        <f t="shared" si="45"/>
        <v>-10034914.4</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-26586047.200000003</v>
      </c>
      <c r="DD126" s="43">
        <f t="shared" si="57"/>
        <v>-274141425.60000002</v>
      </c>
    </row>
    <row r="127" spans="1:108" x14ac:dyDescent="0.15">
      <c r="A127" s="24" t="s">
        <v>177</v>
      </c>
      <c r="B127" s="25"/>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25">
        <f t="shared" si="29"/>
        <v>0</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-16357600</v>
      </c>
      <c r="CN127" s="43">
        <f t="shared" si="40"/>
        <v>0</v>
      </c>
      <c r="CO127" s="43">
        <f t="shared" si="41"/>
        <v>-498941.6</v>
      </c>
      <c r="CP127" s="43">
        <f t="shared" si="42"/>
        <v>-2139253.2000000002</v>
      </c>
      <c r="CQ127" s="43">
        <f t="shared" si="43"/>
        <v>0</v>
      </c>
      <c r="CR127" s="43">
        <f t="shared" si="44"/>
        <v>0</v>
      </c>
      <c r="CS127" s="43">
        <f t="shared" si="45"/>
        <v>-12056582.4</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-31868113.200000003</v>
      </c>
      <c r="DD127" s="43">
        <f t="shared" si="57"/>
        <v>-306009538.80000001</v>
      </c>
    </row>
    <row r="128" spans="1:108" x14ac:dyDescent="0.15">
      <c r="A128" s="24" t="s">
        <v>178</v>
      </c>
      <c r="B128" s="25"/>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25">
        <f t="shared" si="29"/>
        <v>0</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-36759.4</v>
      </c>
      <c r="CK128" s="43">
        <f t="shared" si="37"/>
        <v>0</v>
      </c>
      <c r="CL128" s="43">
        <f t="shared" si="38"/>
        <v>0</v>
      </c>
      <c r="CM128" s="43">
        <f t="shared" si="39"/>
        <v>-16133600</v>
      </c>
      <c r="CN128" s="43">
        <f t="shared" si="40"/>
        <v>0</v>
      </c>
      <c r="CO128" s="43">
        <f t="shared" si="41"/>
        <v>-199192.4</v>
      </c>
      <c r="CP128" s="43">
        <f t="shared" si="42"/>
        <v>0</v>
      </c>
      <c r="CQ128" s="43">
        <f t="shared" si="43"/>
        <v>0</v>
      </c>
      <c r="CR128" s="43">
        <f t="shared" si="44"/>
        <v>0</v>
      </c>
      <c r="CS128" s="43">
        <f t="shared" si="45"/>
        <v>-11562053.4</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-28568625.200000003</v>
      </c>
      <c r="DD128" s="43">
        <f t="shared" si="57"/>
        <v>-334578164</v>
      </c>
    </row>
    <row r="129" spans="1:108" x14ac:dyDescent="0.15">
      <c r="A129" s="24" t="s">
        <v>179</v>
      </c>
      <c r="B129" s="25"/>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25">
        <f t="shared" si="29"/>
        <v>0</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-223881.2</v>
      </c>
      <c r="CK129" s="43">
        <f t="shared" si="37"/>
        <v>0</v>
      </c>
      <c r="CL129" s="43">
        <f t="shared" si="38"/>
        <v>-329.2</v>
      </c>
      <c r="CM129" s="43">
        <f t="shared" si="39"/>
        <v>-14806000</v>
      </c>
      <c r="CN129" s="43">
        <f t="shared" si="40"/>
        <v>0</v>
      </c>
      <c r="CO129" s="43">
        <f t="shared" si="41"/>
        <v>-31521.599999999999</v>
      </c>
      <c r="CP129" s="43">
        <f t="shared" si="42"/>
        <v>-57200</v>
      </c>
      <c r="CQ129" s="43">
        <f t="shared" si="43"/>
        <v>0</v>
      </c>
      <c r="CR129" s="43">
        <f t="shared" si="44"/>
        <v>0</v>
      </c>
      <c r="CS129" s="43">
        <f t="shared" si="45"/>
        <v>-13597540.199999999</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-30266081</v>
      </c>
      <c r="DD129" s="43">
        <f t="shared" si="57"/>
        <v>-364844245</v>
      </c>
    </row>
    <row r="130" spans="1:108" x14ac:dyDescent="0.15">
      <c r="A130" s="24" t="s">
        <v>180</v>
      </c>
      <c r="B130" s="25"/>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25">
        <f t="shared" ref="Z130:Z193" si="58">SUM(B130:Y130)</f>
        <v>0</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-238067.20000000001</v>
      </c>
      <c r="CK130" s="43">
        <f t="shared" ref="CK130:CK193" si="66">H130-BJ130</f>
        <v>0</v>
      </c>
      <c r="CL130" s="43">
        <f t="shared" ref="CL130:CL193" si="67">I130-BK130</f>
        <v>0</v>
      </c>
      <c r="CM130" s="43">
        <f t="shared" ref="CM130:CM193" si="68">J130-BL130</f>
        <v>-14272400</v>
      </c>
      <c r="CN130" s="43">
        <f t="shared" ref="CN130:CN193" si="69">K130-BM130</f>
        <v>0</v>
      </c>
      <c r="CO130" s="43">
        <f t="shared" ref="CO130:CO193" si="70">L130-BN130</f>
        <v>-677030.2</v>
      </c>
      <c r="CP130" s="43">
        <f t="shared" ref="CP130:CP193" si="71">M130-BO130</f>
        <v>0</v>
      </c>
      <c r="CQ130" s="43">
        <f t="shared" ref="CQ130:CQ193" si="72">N130-BP130</f>
        <v>0</v>
      </c>
      <c r="CR130" s="43">
        <f t="shared" ref="CR130:CR193" si="73">O130-BQ130</f>
        <v>0</v>
      </c>
      <c r="CS130" s="43">
        <f t="shared" ref="CS130:CS193" si="74">P130-BR130</f>
        <v>-12784653.4</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-29308845.799999997</v>
      </c>
      <c r="DD130" s="43">
        <f t="shared" si="57"/>
        <v>-394153090.80000001</v>
      </c>
    </row>
    <row r="131" spans="1:108" x14ac:dyDescent="0.15">
      <c r="A131" s="24" t="s">
        <v>181</v>
      </c>
      <c r="B131" s="25"/>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25">
        <f t="shared" si="58"/>
        <v>0</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-15728400</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-30127799</v>
      </c>
      <c r="DD131" s="43">
        <f t="shared" si="57"/>
        <v>-424280889.80000001</v>
      </c>
    </row>
    <row r="132" spans="1:108" x14ac:dyDescent="0.15">
      <c r="A132" s="24" t="s">
        <v>182</v>
      </c>
      <c r="B132" s="25"/>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25">
        <f t="shared" si="58"/>
        <v>0</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-18294400</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-33079974.800000001</v>
      </c>
      <c r="DD132" s="29">
        <f t="shared" ref="DD132:DD195" si="86">DD131+DC132</f>
        <v>-457360864.60000002</v>
      </c>
    </row>
    <row r="133" spans="1:108" x14ac:dyDescent="0.15">
      <c r="A133" s="24" t="s">
        <v>183</v>
      </c>
      <c r="B133" s="25"/>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25">
        <f t="shared" si="58"/>
        <v>0</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-295651</v>
      </c>
      <c r="CK133" s="43">
        <f t="shared" si="66"/>
        <v>0</v>
      </c>
      <c r="CL133" s="43">
        <f t="shared" si="67"/>
        <v>-1226.2</v>
      </c>
      <c r="CM133" s="43">
        <f t="shared" si="68"/>
        <v>-18295520</v>
      </c>
      <c r="CN133" s="43">
        <f t="shared" si="69"/>
        <v>0</v>
      </c>
      <c r="CO133" s="43">
        <f t="shared" si="70"/>
        <v>-229560.8</v>
      </c>
      <c r="CP133" s="43">
        <f t="shared" si="71"/>
        <v>-482134.4</v>
      </c>
      <c r="CQ133" s="43">
        <f t="shared" si="72"/>
        <v>0</v>
      </c>
      <c r="CR133" s="43">
        <f t="shared" si="73"/>
        <v>0</v>
      </c>
      <c r="CS133" s="43">
        <f t="shared" si="74"/>
        <v>-12042870</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-32630740.399999999</v>
      </c>
      <c r="DD133" s="43">
        <f t="shared" si="86"/>
        <v>-489991605</v>
      </c>
    </row>
    <row r="134" spans="1:108" x14ac:dyDescent="0.15">
      <c r="A134" s="24" t="s">
        <v>184</v>
      </c>
      <c r="B134" s="25"/>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25">
        <f t="shared" si="58"/>
        <v>0</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-1903.8</v>
      </c>
      <c r="CM134" s="43">
        <f t="shared" si="68"/>
        <v>-17985600</v>
      </c>
      <c r="CN134" s="43">
        <f t="shared" si="69"/>
        <v>0</v>
      </c>
      <c r="CO134" s="43">
        <f t="shared" si="70"/>
        <v>-26906</v>
      </c>
      <c r="CP134" s="43">
        <f t="shared" si="71"/>
        <v>-4610.3999999999996</v>
      </c>
      <c r="CQ134" s="43">
        <f t="shared" si="72"/>
        <v>0</v>
      </c>
      <c r="CR134" s="43">
        <f t="shared" si="73"/>
        <v>0</v>
      </c>
      <c r="CS134" s="43">
        <f t="shared" si="74"/>
        <v>-12503363</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-32601994.599999998</v>
      </c>
      <c r="DD134" s="43">
        <f t="shared" si="86"/>
        <v>-522593599.60000002</v>
      </c>
    </row>
    <row r="135" spans="1:108" x14ac:dyDescent="0.15">
      <c r="A135" s="24" t="s">
        <v>185</v>
      </c>
      <c r="B135" s="25"/>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25">
        <f t="shared" si="58"/>
        <v>0</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-73296</v>
      </c>
      <c r="CK135" s="43">
        <f t="shared" si="66"/>
        <v>0</v>
      </c>
      <c r="CL135" s="43">
        <f t="shared" si="67"/>
        <v>0</v>
      </c>
      <c r="CM135" s="43">
        <f t="shared" si="68"/>
        <v>-17346560</v>
      </c>
      <c r="CN135" s="43">
        <f t="shared" si="69"/>
        <v>0</v>
      </c>
      <c r="CO135" s="43">
        <f t="shared" si="70"/>
        <v>-91633.4</v>
      </c>
      <c r="CP135" s="43">
        <f t="shared" si="71"/>
        <v>0</v>
      </c>
      <c r="CQ135" s="43">
        <f t="shared" si="72"/>
        <v>0</v>
      </c>
      <c r="CR135" s="43">
        <f t="shared" si="73"/>
        <v>0</v>
      </c>
      <c r="CS135" s="43">
        <f t="shared" si="74"/>
        <v>-12337223.4</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-32183201.799999997</v>
      </c>
      <c r="DD135" s="43">
        <f t="shared" si="86"/>
        <v>-554776801.39999998</v>
      </c>
    </row>
    <row r="136" spans="1:108" x14ac:dyDescent="0.15">
      <c r="A136" s="24" t="s">
        <v>186</v>
      </c>
      <c r="B136" s="25"/>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25">
        <f t="shared" si="58"/>
        <v>0</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-7128</v>
      </c>
      <c r="CM136" s="43">
        <f t="shared" si="68"/>
        <v>-17178800</v>
      </c>
      <c r="CN136" s="43">
        <f t="shared" si="69"/>
        <v>0</v>
      </c>
      <c r="CO136" s="43">
        <f t="shared" si="70"/>
        <v>-58913.599999999999</v>
      </c>
      <c r="CP136" s="43">
        <f t="shared" si="71"/>
        <v>0</v>
      </c>
      <c r="CQ136" s="43">
        <f t="shared" si="72"/>
        <v>0</v>
      </c>
      <c r="CR136" s="43">
        <f t="shared" si="73"/>
        <v>0</v>
      </c>
      <c r="CS136" s="43">
        <f t="shared" si="74"/>
        <v>-14869789</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-35184159</v>
      </c>
      <c r="DD136" s="43">
        <f t="shared" si="86"/>
        <v>-589960960.39999998</v>
      </c>
    </row>
    <row r="137" spans="1:108" x14ac:dyDescent="0.15">
      <c r="A137" s="24" t="s">
        <v>187</v>
      </c>
      <c r="B137" s="25"/>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25">
        <f t="shared" si="58"/>
        <v>0</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0</v>
      </c>
      <c r="CK137" s="43">
        <f t="shared" si="66"/>
        <v>0</v>
      </c>
      <c r="CL137" s="43">
        <f t="shared" si="67"/>
        <v>-9379.2000000000007</v>
      </c>
      <c r="CM137" s="43">
        <f t="shared" si="68"/>
        <v>-16623360</v>
      </c>
      <c r="CN137" s="43">
        <f t="shared" si="69"/>
        <v>0</v>
      </c>
      <c r="CO137" s="43">
        <f t="shared" si="70"/>
        <v>-350754.8</v>
      </c>
      <c r="CP137" s="43">
        <f t="shared" si="71"/>
        <v>-553520</v>
      </c>
      <c r="CQ137" s="43">
        <f t="shared" si="72"/>
        <v>0</v>
      </c>
      <c r="CR137" s="43">
        <f t="shared" si="73"/>
        <v>0</v>
      </c>
      <c r="CS137" s="43">
        <f t="shared" si="74"/>
        <v>-12610932.199999999</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-32980742.199999999</v>
      </c>
      <c r="DD137" s="43">
        <f t="shared" si="86"/>
        <v>-622941702.60000002</v>
      </c>
    </row>
    <row r="138" spans="1:108" x14ac:dyDescent="0.15">
      <c r="A138" s="24" t="s">
        <v>188</v>
      </c>
      <c r="B138" s="25"/>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25">
        <f t="shared" si="58"/>
        <v>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-17434800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-33872486.599999994</v>
      </c>
      <c r="DD138" s="43">
        <f t="shared" si="86"/>
        <v>-656814189.20000005</v>
      </c>
    </row>
    <row r="139" spans="1:108" x14ac:dyDescent="0.15">
      <c r="A139" s="24" t="s">
        <v>189</v>
      </c>
      <c r="B139" s="25"/>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25">
        <f t="shared" si="58"/>
        <v>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26"/>
      <c r="BC139" s="24" t="s">
        <v>189</v>
      </c>
      <c r="BD139" s="27">
        <v>0</v>
      </c>
      <c r="BE139" s="27">
        <v>193198</v>
      </c>
      <c r="BF139" s="27">
        <v>0</v>
      </c>
      <c r="BG139" s="27">
        <v>271300</v>
      </c>
      <c r="BH139" s="27">
        <v>0</v>
      </c>
      <c r="BI139" s="27">
        <v>62549</v>
      </c>
      <c r="BJ139" s="27">
        <v>0</v>
      </c>
      <c r="BK139" s="27">
        <v>0</v>
      </c>
      <c r="BL139" s="27">
        <v>18084400</v>
      </c>
      <c r="BM139" s="27">
        <v>0</v>
      </c>
      <c r="BN139" s="27">
        <v>190072.6</v>
      </c>
      <c r="BO139" s="27">
        <v>0</v>
      </c>
      <c r="BP139" s="27">
        <v>0</v>
      </c>
      <c r="BQ139" s="27">
        <v>0</v>
      </c>
      <c r="BR139" s="27">
        <v>11233604.6</v>
      </c>
      <c r="BS139" s="27">
        <v>0</v>
      </c>
      <c r="BT139" s="27">
        <v>0</v>
      </c>
      <c r="BU139" s="27">
        <v>0</v>
      </c>
      <c r="BV139" s="27">
        <v>0</v>
      </c>
      <c r="BW139" s="27">
        <v>0</v>
      </c>
      <c r="BX139" s="27">
        <v>0</v>
      </c>
      <c r="BY139" s="27">
        <v>0</v>
      </c>
      <c r="BZ139" s="27">
        <v>3640587</v>
      </c>
      <c r="CA139" s="27">
        <v>0</v>
      </c>
      <c r="CB139" s="28">
        <f t="shared" si="85"/>
        <v>33675711.200000003</v>
      </c>
      <c r="CD139" s="24" t="s">
        <v>189</v>
      </c>
      <c r="CE139" s="29">
        <f t="shared" si="60"/>
        <v>0</v>
      </c>
      <c r="CF139" s="29">
        <f t="shared" si="61"/>
        <v>-193198</v>
      </c>
      <c r="CG139" s="29">
        <f t="shared" si="62"/>
        <v>0</v>
      </c>
      <c r="CH139" s="29">
        <f t="shared" si="63"/>
        <v>-271300</v>
      </c>
      <c r="CI139" s="29">
        <f t="shared" si="64"/>
        <v>0</v>
      </c>
      <c r="CJ139" s="29">
        <f t="shared" si="65"/>
        <v>-62549</v>
      </c>
      <c r="CK139" s="29">
        <f t="shared" si="66"/>
        <v>0</v>
      </c>
      <c r="CL139" s="29">
        <f t="shared" si="67"/>
        <v>0</v>
      </c>
      <c r="CM139" s="29">
        <f t="shared" si="68"/>
        <v>-18084400</v>
      </c>
      <c r="CN139" s="29">
        <f t="shared" si="69"/>
        <v>0</v>
      </c>
      <c r="CO139" s="29">
        <f t="shared" si="70"/>
        <v>-190072.6</v>
      </c>
      <c r="CP139" s="29">
        <f t="shared" si="71"/>
        <v>0</v>
      </c>
      <c r="CQ139" s="29">
        <f t="shared" si="72"/>
        <v>0</v>
      </c>
      <c r="CR139" s="29">
        <f t="shared" si="73"/>
        <v>0</v>
      </c>
      <c r="CS139" s="29">
        <f t="shared" si="74"/>
        <v>-11233604.6</v>
      </c>
      <c r="CT139" s="29">
        <f t="shared" si="75"/>
        <v>0</v>
      </c>
      <c r="CU139" s="29">
        <f t="shared" si="76"/>
        <v>0</v>
      </c>
      <c r="CV139" s="29">
        <f t="shared" si="77"/>
        <v>0</v>
      </c>
      <c r="CW139" s="29">
        <f t="shared" si="78"/>
        <v>0</v>
      </c>
      <c r="CX139" s="29">
        <f t="shared" si="79"/>
        <v>0</v>
      </c>
      <c r="CY139" s="29">
        <f t="shared" si="80"/>
        <v>0</v>
      </c>
      <c r="CZ139" s="29">
        <f t="shared" si="81"/>
        <v>0</v>
      </c>
      <c r="DA139" s="29">
        <f t="shared" si="82"/>
        <v>-3640587</v>
      </c>
      <c r="DB139" s="29">
        <f t="shared" si="83"/>
        <v>0</v>
      </c>
      <c r="DC139" s="29">
        <f t="shared" si="84"/>
        <v>-33675711.200000003</v>
      </c>
      <c r="DD139" s="29">
        <f t="shared" si="86"/>
        <v>-690489900.4000001</v>
      </c>
    </row>
    <row r="140" spans="1:108" x14ac:dyDescent="0.15">
      <c r="A140" s="24" t="s">
        <v>190</v>
      </c>
      <c r="B140" s="25"/>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25">
        <f t="shared" si="58"/>
        <v>0</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-123765.8</v>
      </c>
      <c r="CK140" s="43">
        <f t="shared" si="66"/>
        <v>0</v>
      </c>
      <c r="CL140" s="43">
        <f t="shared" si="67"/>
        <v>-7676.2</v>
      </c>
      <c r="CM140" s="43">
        <f t="shared" si="68"/>
        <v>-17684400</v>
      </c>
      <c r="CN140" s="43">
        <f t="shared" si="69"/>
        <v>0</v>
      </c>
      <c r="CO140" s="43">
        <f t="shared" si="70"/>
        <v>-109560</v>
      </c>
      <c r="CP140" s="43">
        <f t="shared" si="71"/>
        <v>0</v>
      </c>
      <c r="CQ140" s="43">
        <f t="shared" si="72"/>
        <v>0</v>
      </c>
      <c r="CR140" s="43">
        <f t="shared" si="73"/>
        <v>0</v>
      </c>
      <c r="CS140" s="43">
        <f t="shared" si="74"/>
        <v>-10156451.6</v>
      </c>
      <c r="CT140" s="43">
        <f t="shared" si="75"/>
        <v>0</v>
      </c>
      <c r="CU140" s="43">
        <f t="shared" si="76"/>
        <v>0</v>
      </c>
      <c r="CV140" s="43">
        <f t="shared" si="77"/>
        <v>0</v>
      </c>
      <c r="CW140" s="43">
        <f t="shared" si="78"/>
        <v>0</v>
      </c>
      <c r="CX140" s="43">
        <f t="shared" si="79"/>
        <v>0</v>
      </c>
      <c r="CY140" s="43">
        <f t="shared" si="80"/>
        <v>0</v>
      </c>
      <c r="CZ140" s="43">
        <f t="shared" si="81"/>
        <v>0</v>
      </c>
      <c r="DA140" s="43">
        <f t="shared" si="82"/>
        <v>-4408525</v>
      </c>
      <c r="DB140" s="43">
        <f t="shared" si="83"/>
        <v>0</v>
      </c>
      <c r="DC140" s="43">
        <f t="shared" si="84"/>
        <v>-33052218.600000001</v>
      </c>
      <c r="DD140" s="43">
        <f t="shared" si="86"/>
        <v>-723542119.00000012</v>
      </c>
    </row>
    <row r="141" spans="1:108" x14ac:dyDescent="0.15">
      <c r="A141" s="24" t="s">
        <v>191</v>
      </c>
      <c r="B141" s="25"/>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25">
        <f t="shared" si="58"/>
        <v>0</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-17833760</v>
      </c>
      <c r="CN141" s="43">
        <f t="shared" si="69"/>
        <v>0</v>
      </c>
      <c r="CO141" s="43">
        <f t="shared" si="70"/>
        <v>-38807.599999999999</v>
      </c>
      <c r="CP141" s="43">
        <f t="shared" si="71"/>
        <v>0</v>
      </c>
      <c r="CQ141" s="43">
        <f t="shared" si="72"/>
        <v>0</v>
      </c>
      <c r="CR141" s="43">
        <f t="shared" si="73"/>
        <v>0</v>
      </c>
      <c r="CS141" s="43">
        <f t="shared" si="74"/>
        <v>-11619866.800000001</v>
      </c>
      <c r="CT141" s="43">
        <f t="shared" si="75"/>
        <v>0</v>
      </c>
      <c r="CU141" s="43">
        <f t="shared" si="76"/>
        <v>0</v>
      </c>
      <c r="CV141" s="43">
        <f t="shared" si="77"/>
        <v>0</v>
      </c>
      <c r="CW141" s="43">
        <f t="shared" si="78"/>
        <v>0</v>
      </c>
      <c r="CX141" s="43">
        <f t="shared" si="79"/>
        <v>0</v>
      </c>
      <c r="CY141" s="43">
        <f t="shared" si="80"/>
        <v>0</v>
      </c>
      <c r="CZ141" s="43">
        <f t="shared" si="81"/>
        <v>0</v>
      </c>
      <c r="DA141" s="43">
        <f t="shared" si="82"/>
        <v>-4860311</v>
      </c>
      <c r="DB141" s="43">
        <f t="shared" si="83"/>
        <v>0</v>
      </c>
      <c r="DC141" s="43">
        <f t="shared" si="84"/>
        <v>-34916276.799999997</v>
      </c>
      <c r="DD141" s="43">
        <f t="shared" si="86"/>
        <v>-758458395.80000007</v>
      </c>
    </row>
    <row r="142" spans="1:108" x14ac:dyDescent="0.15">
      <c r="A142" s="24" t="s">
        <v>192</v>
      </c>
      <c r="B142" s="25"/>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25">
        <f t="shared" si="58"/>
        <v>0</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0</v>
      </c>
      <c r="CK142" s="43">
        <f t="shared" si="66"/>
        <v>0</v>
      </c>
      <c r="CL142" s="43">
        <f t="shared" si="67"/>
        <v>0</v>
      </c>
      <c r="CM142" s="43">
        <f t="shared" si="68"/>
        <v>-16919040</v>
      </c>
      <c r="CN142" s="43">
        <f t="shared" si="69"/>
        <v>0</v>
      </c>
      <c r="CO142" s="43">
        <f t="shared" si="70"/>
        <v>-325200</v>
      </c>
      <c r="CP142" s="43">
        <f t="shared" si="71"/>
        <v>-206976</v>
      </c>
      <c r="CQ142" s="43">
        <f t="shared" si="72"/>
        <v>0</v>
      </c>
      <c r="CR142" s="43">
        <f t="shared" si="73"/>
        <v>0</v>
      </c>
      <c r="CS142" s="43">
        <f t="shared" si="74"/>
        <v>-11351924.4</v>
      </c>
      <c r="CT142" s="43">
        <f t="shared" si="75"/>
        <v>0</v>
      </c>
      <c r="CU142" s="43">
        <f t="shared" si="76"/>
        <v>0</v>
      </c>
      <c r="CV142" s="43">
        <f t="shared" si="77"/>
        <v>0</v>
      </c>
      <c r="CW142" s="43">
        <f t="shared" si="78"/>
        <v>0</v>
      </c>
      <c r="CX142" s="43">
        <f t="shared" si="79"/>
        <v>0</v>
      </c>
      <c r="CY142" s="43">
        <f t="shared" si="80"/>
        <v>0</v>
      </c>
      <c r="CZ142" s="43">
        <f t="shared" si="81"/>
        <v>0</v>
      </c>
      <c r="DA142" s="43">
        <f t="shared" si="82"/>
        <v>-4737953</v>
      </c>
      <c r="DB142" s="43">
        <f t="shared" si="83"/>
        <v>0</v>
      </c>
      <c r="DC142" s="43">
        <f t="shared" si="84"/>
        <v>-34318125.399999999</v>
      </c>
      <c r="DD142" s="43">
        <f t="shared" si="86"/>
        <v>-792776521.20000005</v>
      </c>
    </row>
    <row r="143" spans="1:108" x14ac:dyDescent="0.15">
      <c r="A143" s="24" t="s">
        <v>193</v>
      </c>
      <c r="B143" s="25"/>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25">
        <f t="shared" si="58"/>
        <v>0</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0</v>
      </c>
      <c r="CK143" s="43">
        <f t="shared" si="66"/>
        <v>0</v>
      </c>
      <c r="CL143" s="43">
        <f t="shared" si="67"/>
        <v>0</v>
      </c>
      <c r="CM143" s="43">
        <f t="shared" si="68"/>
        <v>-16064640</v>
      </c>
      <c r="CN143" s="43">
        <f t="shared" si="69"/>
        <v>0</v>
      </c>
      <c r="CO143" s="43">
        <f t="shared" si="70"/>
        <v>-42900</v>
      </c>
      <c r="CP143" s="43">
        <f t="shared" si="71"/>
        <v>-100100</v>
      </c>
      <c r="CQ143" s="43">
        <f t="shared" si="72"/>
        <v>0</v>
      </c>
      <c r="CR143" s="43">
        <f t="shared" si="73"/>
        <v>0</v>
      </c>
      <c r="CS143" s="43">
        <f t="shared" si="74"/>
        <v>-12650578.4</v>
      </c>
      <c r="CT143" s="43">
        <f t="shared" si="75"/>
        <v>0</v>
      </c>
      <c r="CU143" s="43">
        <f t="shared" si="76"/>
        <v>0</v>
      </c>
      <c r="CV143" s="43">
        <f t="shared" si="77"/>
        <v>0</v>
      </c>
      <c r="CW143" s="43">
        <f t="shared" si="78"/>
        <v>0</v>
      </c>
      <c r="CX143" s="43">
        <f t="shared" si="79"/>
        <v>0</v>
      </c>
      <c r="CY143" s="43">
        <f t="shared" si="80"/>
        <v>0</v>
      </c>
      <c r="CZ143" s="43">
        <f t="shared" si="81"/>
        <v>0</v>
      </c>
      <c r="DA143" s="43">
        <f t="shared" si="82"/>
        <v>-3492168.6</v>
      </c>
      <c r="DB143" s="43">
        <f t="shared" si="83"/>
        <v>0</v>
      </c>
      <c r="DC143" s="43">
        <f t="shared" si="84"/>
        <v>-33032051</v>
      </c>
      <c r="DD143" s="43">
        <f t="shared" si="86"/>
        <v>-825808572.20000005</v>
      </c>
    </row>
    <row r="144" spans="1:108" x14ac:dyDescent="0.15">
      <c r="A144" s="24" t="s">
        <v>194</v>
      </c>
      <c r="B144" s="25"/>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25">
        <f t="shared" si="58"/>
        <v>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0</v>
      </c>
      <c r="CK144" s="43">
        <f t="shared" si="66"/>
        <v>0</v>
      </c>
      <c r="CL144" s="43">
        <f t="shared" si="67"/>
        <v>-7427.2</v>
      </c>
      <c r="CM144" s="43">
        <f t="shared" si="68"/>
        <v>-16038400</v>
      </c>
      <c r="CN144" s="43">
        <f t="shared" si="69"/>
        <v>0</v>
      </c>
      <c r="CO144" s="43">
        <f t="shared" si="70"/>
        <v>0</v>
      </c>
      <c r="CP144" s="43">
        <f t="shared" si="71"/>
        <v>0</v>
      </c>
      <c r="CQ144" s="43">
        <f t="shared" si="72"/>
        <v>0</v>
      </c>
      <c r="CR144" s="43">
        <f t="shared" si="73"/>
        <v>0</v>
      </c>
      <c r="CS144" s="43">
        <f t="shared" si="74"/>
        <v>-10674975.800000001</v>
      </c>
      <c r="CT144" s="43">
        <f t="shared" si="75"/>
        <v>0</v>
      </c>
      <c r="CU144" s="43">
        <f t="shared" si="76"/>
        <v>0</v>
      </c>
      <c r="CV144" s="43">
        <f t="shared" si="77"/>
        <v>0</v>
      </c>
      <c r="CW144" s="43">
        <f t="shared" si="78"/>
        <v>0</v>
      </c>
      <c r="CX144" s="43">
        <f t="shared" si="79"/>
        <v>0</v>
      </c>
      <c r="CY144" s="43">
        <f t="shared" si="80"/>
        <v>0</v>
      </c>
      <c r="CZ144" s="43">
        <f t="shared" si="81"/>
        <v>-8000</v>
      </c>
      <c r="DA144" s="43">
        <f t="shared" si="82"/>
        <v>-4585624</v>
      </c>
      <c r="DB144" s="43">
        <f t="shared" si="83"/>
        <v>0</v>
      </c>
      <c r="DC144" s="43">
        <f t="shared" si="84"/>
        <v>-31808145</v>
      </c>
      <c r="DD144" s="43">
        <f t="shared" si="86"/>
        <v>-857616717.20000005</v>
      </c>
    </row>
    <row r="145" spans="1:108" x14ac:dyDescent="0.15">
      <c r="A145" s="24" t="s">
        <v>195</v>
      </c>
      <c r="B145" s="25"/>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25">
        <f t="shared" si="58"/>
        <v>0</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-18305200</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-4841457</v>
      </c>
      <c r="DB145" s="29">
        <f t="shared" si="83"/>
        <v>0</v>
      </c>
      <c r="DC145" s="29">
        <f t="shared" si="84"/>
        <v>-36668579</v>
      </c>
      <c r="DD145" s="29">
        <f t="shared" si="86"/>
        <v>-894285296.20000005</v>
      </c>
    </row>
    <row r="146" spans="1:108" x14ac:dyDescent="0.15">
      <c r="A146" s="24" t="s">
        <v>196</v>
      </c>
      <c r="B146" s="25"/>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25">
        <f t="shared" si="58"/>
        <v>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-16906200</v>
      </c>
      <c r="CN146" s="29">
        <f t="shared" si="69"/>
        <v>0</v>
      </c>
      <c r="CO146" s="29">
        <f t="shared" si="70"/>
        <v>0</v>
      </c>
      <c r="CP146" s="29">
        <f t="shared" si="71"/>
        <v>0</v>
      </c>
      <c r="CQ146" s="29">
        <f t="shared" si="72"/>
        <v>0</v>
      </c>
      <c r="CR146" s="29">
        <f t="shared" si="73"/>
        <v>0</v>
      </c>
      <c r="CS146" s="29">
        <f t="shared" si="74"/>
        <v>-10218173.4</v>
      </c>
      <c r="CT146" s="29">
        <f t="shared" si="75"/>
        <v>0</v>
      </c>
      <c r="CU146" s="29">
        <f t="shared" si="76"/>
        <v>0</v>
      </c>
      <c r="CV146" s="29">
        <f t="shared" si="77"/>
        <v>0</v>
      </c>
      <c r="CW146" s="29">
        <f t="shared" si="78"/>
        <v>0</v>
      </c>
      <c r="CX146" s="29">
        <f t="shared" si="79"/>
        <v>0</v>
      </c>
      <c r="CY146" s="29">
        <f t="shared" si="80"/>
        <v>0</v>
      </c>
      <c r="CZ146" s="29">
        <f t="shared" si="81"/>
        <v>0</v>
      </c>
      <c r="DA146" s="29">
        <f t="shared" si="82"/>
        <v>-4109987</v>
      </c>
      <c r="DB146" s="29">
        <f t="shared" si="83"/>
        <v>0</v>
      </c>
      <c r="DC146" s="29">
        <f t="shared" si="84"/>
        <v>-32422014.200000003</v>
      </c>
      <c r="DD146" s="29">
        <f t="shared" si="86"/>
        <v>-926707310.4000001</v>
      </c>
    </row>
    <row r="147" spans="1:108" x14ac:dyDescent="0.15">
      <c r="A147" s="24" t="s">
        <v>197</v>
      </c>
      <c r="B147" s="25"/>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25">
        <f t="shared" si="58"/>
        <v>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26"/>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29">
        <f t="shared" si="64"/>
        <v>0</v>
      </c>
      <c r="CJ147" s="43">
        <f t="shared" si="65"/>
        <v>0</v>
      </c>
      <c r="CK147" s="43">
        <f t="shared" si="66"/>
        <v>0</v>
      </c>
      <c r="CL147" s="43">
        <f t="shared" si="67"/>
        <v>0</v>
      </c>
      <c r="CM147" s="43">
        <f t="shared" si="68"/>
        <v>-17944800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-16000</v>
      </c>
      <c r="DA147" s="43">
        <f t="shared" si="82"/>
        <v>-4047252</v>
      </c>
      <c r="DB147" s="43">
        <f t="shared" si="83"/>
        <v>0</v>
      </c>
      <c r="DC147" s="43">
        <f t="shared" si="84"/>
        <v>-32786076.800000001</v>
      </c>
      <c r="DD147" s="43">
        <f t="shared" si="86"/>
        <v>-959493387.20000005</v>
      </c>
    </row>
    <row r="148" spans="1:108" x14ac:dyDescent="0.15">
      <c r="A148" s="24" t="s">
        <v>198</v>
      </c>
      <c r="B148" s="25"/>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25">
        <f t="shared" si="58"/>
        <v>0</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-5227.2</v>
      </c>
      <c r="CM148" s="43">
        <f t="shared" si="68"/>
        <v>-17279600</v>
      </c>
      <c r="CN148" s="43">
        <f t="shared" si="69"/>
        <v>0</v>
      </c>
      <c r="CO148" s="43">
        <f t="shared" si="70"/>
        <v>0</v>
      </c>
      <c r="CP148" s="43">
        <f t="shared" si="71"/>
        <v>0</v>
      </c>
      <c r="CQ148" s="43">
        <f t="shared" si="72"/>
        <v>0</v>
      </c>
      <c r="CR148" s="43">
        <f t="shared" si="73"/>
        <v>0</v>
      </c>
      <c r="CS148" s="43">
        <f t="shared" si="74"/>
        <v>-6957175.2000000002</v>
      </c>
      <c r="CT148" s="43">
        <f t="shared" si="75"/>
        <v>0</v>
      </c>
      <c r="CU148" s="43">
        <f t="shared" si="76"/>
        <v>0</v>
      </c>
      <c r="CV148" s="43">
        <f t="shared" si="77"/>
        <v>0</v>
      </c>
      <c r="CW148" s="43">
        <f t="shared" si="78"/>
        <v>0</v>
      </c>
      <c r="CX148" s="43">
        <f t="shared" si="79"/>
        <v>0</v>
      </c>
      <c r="CY148" s="43">
        <f t="shared" si="80"/>
        <v>0</v>
      </c>
      <c r="CZ148" s="43">
        <f t="shared" si="81"/>
        <v>-24000</v>
      </c>
      <c r="DA148" s="43">
        <f t="shared" si="82"/>
        <v>-4714694</v>
      </c>
      <c r="DB148" s="43">
        <f t="shared" si="83"/>
        <v>0</v>
      </c>
      <c r="DC148" s="43">
        <f t="shared" si="84"/>
        <v>-30487569.399999999</v>
      </c>
      <c r="DD148" s="43">
        <f t="shared" si="86"/>
        <v>-989980956.60000002</v>
      </c>
    </row>
    <row r="149" spans="1:108" x14ac:dyDescent="0.15">
      <c r="A149" s="24" t="s">
        <v>199</v>
      </c>
      <c r="B149" s="25"/>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25">
        <f t="shared" si="58"/>
        <v>0</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-371588</v>
      </c>
      <c r="CG149" s="29">
        <f t="shared" si="62"/>
        <v>0</v>
      </c>
      <c r="CH149" s="29">
        <f t="shared" si="63"/>
        <v>-620000</v>
      </c>
      <c r="CI149" s="29">
        <f t="shared" si="64"/>
        <v>0</v>
      </c>
      <c r="CJ149" s="29">
        <f t="shared" si="65"/>
        <v>0</v>
      </c>
      <c r="CK149" s="29">
        <f t="shared" si="66"/>
        <v>0</v>
      </c>
      <c r="CL149" s="29">
        <f t="shared" si="67"/>
        <v>-1530.4</v>
      </c>
      <c r="CM149" s="29">
        <f t="shared" si="68"/>
        <v>-16388400</v>
      </c>
      <c r="CN149" s="29">
        <f t="shared" si="69"/>
        <v>0</v>
      </c>
      <c r="CO149" s="29">
        <f t="shared" si="70"/>
        <v>0</v>
      </c>
      <c r="CP149" s="29">
        <f t="shared" si="71"/>
        <v>0</v>
      </c>
      <c r="CQ149" s="29">
        <f t="shared" si="72"/>
        <v>0</v>
      </c>
      <c r="CR149" s="29">
        <f t="shared" si="73"/>
        <v>0</v>
      </c>
      <c r="CS149" s="29">
        <f t="shared" si="74"/>
        <v>-11098754</v>
      </c>
      <c r="CT149" s="29">
        <f t="shared" si="75"/>
        <v>0</v>
      </c>
      <c r="CU149" s="29">
        <f t="shared" si="76"/>
        <v>0</v>
      </c>
      <c r="CV149" s="29">
        <f t="shared" si="77"/>
        <v>0</v>
      </c>
      <c r="CW149" s="29">
        <f t="shared" si="78"/>
        <v>0</v>
      </c>
      <c r="CX149" s="29">
        <f t="shared" si="79"/>
        <v>0</v>
      </c>
      <c r="CY149" s="29">
        <f t="shared" si="80"/>
        <v>-9345.6</v>
      </c>
      <c r="CZ149" s="29">
        <f t="shared" si="81"/>
        <v>-24000</v>
      </c>
      <c r="DA149" s="29">
        <f t="shared" si="82"/>
        <v>-4364264</v>
      </c>
      <c r="DB149" s="29">
        <f t="shared" si="83"/>
        <v>0</v>
      </c>
      <c r="DC149" s="29">
        <f t="shared" si="84"/>
        <v>-32877882</v>
      </c>
      <c r="DD149" s="29">
        <f t="shared" si="86"/>
        <v>-1022858838.6</v>
      </c>
    </row>
    <row r="150" spans="1:108" x14ac:dyDescent="0.15">
      <c r="A150" s="24" t="s">
        <v>200</v>
      </c>
      <c r="B150" s="25"/>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25">
        <f t="shared" si="58"/>
        <v>0</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-1454252</v>
      </c>
      <c r="CG150" s="43">
        <f t="shared" si="62"/>
        <v>0</v>
      </c>
      <c r="CH150" s="43">
        <f t="shared" si="63"/>
        <v>-224000</v>
      </c>
      <c r="CI150" s="43">
        <f t="shared" si="64"/>
        <v>0</v>
      </c>
      <c r="CJ150" s="43">
        <f t="shared" si="65"/>
        <v>0</v>
      </c>
      <c r="CK150" s="43">
        <f t="shared" si="66"/>
        <v>0</v>
      </c>
      <c r="CL150" s="43">
        <f t="shared" si="67"/>
        <v>-2864.4</v>
      </c>
      <c r="CM150" s="43">
        <f t="shared" si="68"/>
        <v>-14877200</v>
      </c>
      <c r="CN150" s="43">
        <f t="shared" si="69"/>
        <v>0</v>
      </c>
      <c r="CO150" s="43">
        <f t="shared" si="70"/>
        <v>-12352.2</v>
      </c>
      <c r="CP150" s="43">
        <f t="shared" si="71"/>
        <v>0</v>
      </c>
      <c r="CQ150" s="43">
        <f t="shared" si="72"/>
        <v>0</v>
      </c>
      <c r="CR150" s="43">
        <f t="shared" si="73"/>
        <v>0</v>
      </c>
      <c r="CS150" s="43">
        <f t="shared" si="74"/>
        <v>-7731665.4000000004</v>
      </c>
      <c r="CT150" s="43">
        <f t="shared" si="75"/>
        <v>0</v>
      </c>
      <c r="CU150" s="43">
        <f t="shared" si="76"/>
        <v>0</v>
      </c>
      <c r="CV150" s="43">
        <f t="shared" si="77"/>
        <v>0</v>
      </c>
      <c r="CW150" s="43">
        <f t="shared" si="78"/>
        <v>0</v>
      </c>
      <c r="CX150" s="43">
        <f t="shared" si="79"/>
        <v>0</v>
      </c>
      <c r="CY150" s="43">
        <f t="shared" si="80"/>
        <v>0</v>
      </c>
      <c r="CZ150" s="43">
        <f t="shared" si="81"/>
        <v>-24000</v>
      </c>
      <c r="DA150" s="43">
        <f t="shared" si="82"/>
        <v>-4153990</v>
      </c>
      <c r="DB150" s="43">
        <f t="shared" si="83"/>
        <v>0</v>
      </c>
      <c r="DC150" s="43">
        <f t="shared" si="84"/>
        <v>-28480324</v>
      </c>
      <c r="DD150" s="43">
        <f t="shared" si="86"/>
        <v>-1051339162.6</v>
      </c>
    </row>
    <row r="151" spans="1:108" x14ac:dyDescent="0.15">
      <c r="A151" s="24" t="s">
        <v>201</v>
      </c>
      <c r="B151" s="25"/>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25">
        <f t="shared" si="58"/>
        <v>0</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-1125540.3999999999</v>
      </c>
      <c r="CG151" s="43">
        <f t="shared" si="62"/>
        <v>0</v>
      </c>
      <c r="CH151" s="43">
        <f t="shared" si="63"/>
        <v>-296000</v>
      </c>
      <c r="CI151" s="43">
        <f t="shared" si="64"/>
        <v>0</v>
      </c>
      <c r="CJ151" s="43">
        <f t="shared" si="65"/>
        <v>0</v>
      </c>
      <c r="CK151" s="43">
        <f t="shared" si="66"/>
        <v>0</v>
      </c>
      <c r="CL151" s="43">
        <f t="shared" si="67"/>
        <v>-7345.8</v>
      </c>
      <c r="CM151" s="43">
        <f t="shared" si="68"/>
        <v>-14928400</v>
      </c>
      <c r="CN151" s="43">
        <f t="shared" si="69"/>
        <v>0</v>
      </c>
      <c r="CO151" s="43">
        <f t="shared" si="70"/>
        <v>0</v>
      </c>
      <c r="CP151" s="43">
        <f t="shared" si="71"/>
        <v>0</v>
      </c>
      <c r="CQ151" s="43">
        <f t="shared" si="72"/>
        <v>0</v>
      </c>
      <c r="CR151" s="43">
        <f t="shared" si="73"/>
        <v>0</v>
      </c>
      <c r="CS151" s="43">
        <f t="shared" si="74"/>
        <v>-11974533.4</v>
      </c>
      <c r="CT151" s="43">
        <f t="shared" si="75"/>
        <v>0</v>
      </c>
      <c r="CU151" s="43">
        <f t="shared" si="76"/>
        <v>0</v>
      </c>
      <c r="CV151" s="43">
        <f t="shared" si="77"/>
        <v>0</v>
      </c>
      <c r="CW151" s="43">
        <f t="shared" si="78"/>
        <v>0</v>
      </c>
      <c r="CX151" s="43">
        <f t="shared" si="79"/>
        <v>0</v>
      </c>
      <c r="CY151" s="43">
        <f t="shared" si="80"/>
        <v>0</v>
      </c>
      <c r="CZ151" s="43">
        <f t="shared" si="81"/>
        <v>-48000</v>
      </c>
      <c r="DA151" s="43">
        <f t="shared" si="82"/>
        <v>-4087470</v>
      </c>
      <c r="DB151" s="43">
        <f t="shared" si="83"/>
        <v>0</v>
      </c>
      <c r="DC151" s="43">
        <f t="shared" si="84"/>
        <v>-32467289.600000001</v>
      </c>
      <c r="DD151" s="43">
        <f t="shared" si="86"/>
        <v>-1083806452.2</v>
      </c>
    </row>
    <row r="152" spans="1:108" x14ac:dyDescent="0.15">
      <c r="A152" s="24" t="s">
        <v>202</v>
      </c>
      <c r="B152" s="25"/>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25">
        <f t="shared" si="58"/>
        <v>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-1124363</v>
      </c>
      <c r="CG152" s="43">
        <f t="shared" si="62"/>
        <v>0</v>
      </c>
      <c r="CH152" s="43">
        <f t="shared" si="63"/>
        <v>-344270</v>
      </c>
      <c r="CI152" s="43">
        <f t="shared" si="64"/>
        <v>0</v>
      </c>
      <c r="CJ152" s="43">
        <f t="shared" si="65"/>
        <v>-143.19999999999999</v>
      </c>
      <c r="CK152" s="43">
        <f t="shared" si="66"/>
        <v>0</v>
      </c>
      <c r="CL152" s="43">
        <f t="shared" si="67"/>
        <v>0</v>
      </c>
      <c r="CM152" s="43">
        <f t="shared" si="68"/>
        <v>-14381600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-32000</v>
      </c>
      <c r="DA152" s="43">
        <f t="shared" si="82"/>
        <v>-4600174</v>
      </c>
      <c r="DB152" s="43">
        <f t="shared" si="83"/>
        <v>0</v>
      </c>
      <c r="DC152" s="43">
        <f t="shared" si="84"/>
        <v>-28881710</v>
      </c>
      <c r="DD152" s="43">
        <f t="shared" si="86"/>
        <v>-1112688162.2</v>
      </c>
    </row>
    <row r="153" spans="1:108" x14ac:dyDescent="0.15">
      <c r="A153" s="24" t="s">
        <v>203</v>
      </c>
      <c r="B153" s="25"/>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25">
        <f t="shared" si="58"/>
        <v>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-17147200</v>
      </c>
      <c r="CN153" s="29">
        <f t="shared" si="69"/>
        <v>-167040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-4860099</v>
      </c>
      <c r="DB153" s="29">
        <f t="shared" si="83"/>
        <v>0</v>
      </c>
      <c r="DC153" s="29">
        <f t="shared" si="84"/>
        <v>-34853667.799999997</v>
      </c>
      <c r="DD153" s="29">
        <f t="shared" si="86"/>
        <v>-1147541830</v>
      </c>
    </row>
    <row r="154" spans="1:108" x14ac:dyDescent="0.15">
      <c r="A154" s="24" t="s">
        <v>204</v>
      </c>
      <c r="B154" s="25"/>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25">
        <f t="shared" si="58"/>
        <v>0</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-1895559</v>
      </c>
      <c r="CG154" s="43">
        <f t="shared" si="62"/>
        <v>0</v>
      </c>
      <c r="CH154" s="43">
        <f t="shared" si="63"/>
        <v>-890120</v>
      </c>
      <c r="CI154" s="29">
        <f t="shared" si="64"/>
        <v>0</v>
      </c>
      <c r="CJ154" s="43">
        <f t="shared" si="65"/>
        <v>-375.4</v>
      </c>
      <c r="CK154" s="43">
        <f t="shared" si="66"/>
        <v>0</v>
      </c>
      <c r="CL154" s="43">
        <f t="shared" si="67"/>
        <v>0</v>
      </c>
      <c r="CM154" s="43">
        <f t="shared" si="68"/>
        <v>-16352800</v>
      </c>
      <c r="CN154" s="43">
        <f t="shared" si="69"/>
        <v>-216000</v>
      </c>
      <c r="CO154" s="43">
        <f t="shared" si="70"/>
        <v>0</v>
      </c>
      <c r="CP154" s="43">
        <f t="shared" si="71"/>
        <v>0</v>
      </c>
      <c r="CQ154" s="43">
        <f t="shared" si="72"/>
        <v>0</v>
      </c>
      <c r="CR154" s="43">
        <f t="shared" si="73"/>
        <v>0</v>
      </c>
      <c r="CS154" s="43">
        <f t="shared" si="74"/>
        <v>-8794826.4000000004</v>
      </c>
      <c r="CT154" s="43">
        <f t="shared" si="75"/>
        <v>0</v>
      </c>
      <c r="CU154" s="43">
        <f t="shared" si="76"/>
        <v>0</v>
      </c>
      <c r="CV154" s="43">
        <f t="shared" si="77"/>
        <v>0</v>
      </c>
      <c r="CW154" s="43">
        <f t="shared" si="78"/>
        <v>0</v>
      </c>
      <c r="CX154" s="43">
        <f t="shared" si="79"/>
        <v>0</v>
      </c>
      <c r="CY154" s="43">
        <f t="shared" si="80"/>
        <v>0</v>
      </c>
      <c r="CZ154" s="43">
        <f t="shared" si="81"/>
        <v>-88000</v>
      </c>
      <c r="DA154" s="43">
        <f t="shared" si="82"/>
        <v>-4558468</v>
      </c>
      <c r="DB154" s="43">
        <f t="shared" si="83"/>
        <v>0</v>
      </c>
      <c r="DC154" s="43">
        <f t="shared" si="84"/>
        <v>-32796148.799999997</v>
      </c>
      <c r="DD154" s="43">
        <f t="shared" si="86"/>
        <v>-1180337978.8</v>
      </c>
    </row>
    <row r="155" spans="1:108" x14ac:dyDescent="0.15">
      <c r="A155" s="24" t="s">
        <v>205</v>
      </c>
      <c r="B155" s="25"/>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25">
        <f t="shared" si="58"/>
        <v>0</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-3318769</v>
      </c>
      <c r="CG155" s="43">
        <f t="shared" si="62"/>
        <v>0</v>
      </c>
      <c r="CH155" s="43">
        <f t="shared" si="63"/>
        <v>-545298</v>
      </c>
      <c r="CI155" s="43">
        <f t="shared" si="64"/>
        <v>0</v>
      </c>
      <c r="CJ155" s="43">
        <f t="shared" si="65"/>
        <v>0</v>
      </c>
      <c r="CK155" s="43">
        <f t="shared" si="66"/>
        <v>0</v>
      </c>
      <c r="CL155" s="43">
        <f t="shared" si="67"/>
        <v>0</v>
      </c>
      <c r="CM155" s="43">
        <f t="shared" si="68"/>
        <v>-16886800</v>
      </c>
      <c r="CN155" s="43">
        <f t="shared" si="69"/>
        <v>-672000</v>
      </c>
      <c r="CO155" s="43">
        <f t="shared" si="70"/>
        <v>0</v>
      </c>
      <c r="CP155" s="43">
        <f t="shared" si="71"/>
        <v>0</v>
      </c>
      <c r="CQ155" s="43">
        <f t="shared" si="72"/>
        <v>0</v>
      </c>
      <c r="CR155" s="43">
        <f t="shared" si="73"/>
        <v>0</v>
      </c>
      <c r="CS155" s="43">
        <f t="shared" si="74"/>
        <v>-9339522</v>
      </c>
      <c r="CT155" s="43">
        <f t="shared" si="75"/>
        <v>0</v>
      </c>
      <c r="CU155" s="43">
        <f t="shared" si="76"/>
        <v>0</v>
      </c>
      <c r="CV155" s="43">
        <f t="shared" si="77"/>
        <v>0</v>
      </c>
      <c r="CW155" s="43">
        <f t="shared" si="78"/>
        <v>0</v>
      </c>
      <c r="CX155" s="43">
        <f t="shared" si="79"/>
        <v>0</v>
      </c>
      <c r="CY155" s="43">
        <f t="shared" si="80"/>
        <v>0</v>
      </c>
      <c r="CZ155" s="43">
        <f t="shared" si="81"/>
        <v>-128000</v>
      </c>
      <c r="DA155" s="43">
        <f t="shared" si="82"/>
        <v>-4897542</v>
      </c>
      <c r="DB155" s="43">
        <f t="shared" si="83"/>
        <v>0</v>
      </c>
      <c r="DC155" s="43">
        <f t="shared" si="84"/>
        <v>-35787931</v>
      </c>
      <c r="DD155" s="43">
        <f t="shared" si="86"/>
        <v>-1216125909.8</v>
      </c>
    </row>
    <row r="156" spans="1:108" x14ac:dyDescent="0.15">
      <c r="A156" s="24" t="s">
        <v>206</v>
      </c>
      <c r="B156" s="25"/>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25">
        <f t="shared" si="58"/>
        <v>0</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-2478607</v>
      </c>
      <c r="CG156" s="43">
        <f t="shared" si="62"/>
        <v>0</v>
      </c>
      <c r="CH156" s="43">
        <f t="shared" si="63"/>
        <v>-741500</v>
      </c>
      <c r="CI156" s="43">
        <f t="shared" si="64"/>
        <v>0</v>
      </c>
      <c r="CJ156" s="43">
        <f t="shared" si="65"/>
        <v>0</v>
      </c>
      <c r="CK156" s="43">
        <f t="shared" si="66"/>
        <v>0</v>
      </c>
      <c r="CL156" s="43">
        <f t="shared" si="67"/>
        <v>-972.4</v>
      </c>
      <c r="CM156" s="43">
        <f t="shared" si="68"/>
        <v>-16873600</v>
      </c>
      <c r="CN156" s="43">
        <f t="shared" si="69"/>
        <v>-1278000</v>
      </c>
      <c r="CO156" s="43">
        <f t="shared" si="70"/>
        <v>0</v>
      </c>
      <c r="CP156" s="43">
        <f t="shared" si="71"/>
        <v>0</v>
      </c>
      <c r="CQ156" s="43">
        <f t="shared" si="72"/>
        <v>0</v>
      </c>
      <c r="CR156" s="43">
        <f t="shared" si="73"/>
        <v>0</v>
      </c>
      <c r="CS156" s="43">
        <f t="shared" si="74"/>
        <v>-10071819.6</v>
      </c>
      <c r="CT156" s="43">
        <f t="shared" si="75"/>
        <v>0</v>
      </c>
      <c r="CU156" s="43">
        <f t="shared" si="76"/>
        <v>0</v>
      </c>
      <c r="CV156" s="43">
        <f t="shared" si="77"/>
        <v>0</v>
      </c>
      <c r="CW156" s="43">
        <f t="shared" si="78"/>
        <v>0</v>
      </c>
      <c r="CX156" s="43">
        <f t="shared" si="79"/>
        <v>0</v>
      </c>
      <c r="CY156" s="43">
        <f t="shared" si="80"/>
        <v>0</v>
      </c>
      <c r="CZ156" s="43">
        <f t="shared" si="81"/>
        <v>-152000</v>
      </c>
      <c r="DA156" s="43">
        <f t="shared" si="82"/>
        <v>-4916236</v>
      </c>
      <c r="DB156" s="43">
        <f t="shared" si="83"/>
        <v>0</v>
      </c>
      <c r="DC156" s="43">
        <f t="shared" si="84"/>
        <v>-36512735</v>
      </c>
      <c r="DD156" s="43">
        <f t="shared" si="86"/>
        <v>-1252638644.8</v>
      </c>
    </row>
    <row r="157" spans="1:108" x14ac:dyDescent="0.15">
      <c r="A157" s="24" t="s">
        <v>207</v>
      </c>
      <c r="B157" s="25"/>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25">
        <f t="shared" si="58"/>
        <v>0</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-2501424</v>
      </c>
      <c r="CG157" s="43">
        <f t="shared" si="62"/>
        <v>0</v>
      </c>
      <c r="CH157" s="43">
        <f t="shared" si="63"/>
        <v>-432630</v>
      </c>
      <c r="CI157" s="43">
        <f t="shared" si="64"/>
        <v>0</v>
      </c>
      <c r="CJ157" s="43">
        <f t="shared" si="65"/>
        <v>0</v>
      </c>
      <c r="CK157" s="43">
        <f t="shared" si="66"/>
        <v>0</v>
      </c>
      <c r="CL157" s="43">
        <f t="shared" si="67"/>
        <v>0</v>
      </c>
      <c r="CM157" s="43">
        <f t="shared" si="68"/>
        <v>-15563600</v>
      </c>
      <c r="CN157" s="43">
        <f t="shared" si="69"/>
        <v>-1536000</v>
      </c>
      <c r="CO157" s="43">
        <f t="shared" si="70"/>
        <v>0</v>
      </c>
      <c r="CP157" s="43">
        <f t="shared" si="71"/>
        <v>0</v>
      </c>
      <c r="CQ157" s="43">
        <f t="shared" si="72"/>
        <v>0</v>
      </c>
      <c r="CR157" s="43">
        <f t="shared" si="73"/>
        <v>0</v>
      </c>
      <c r="CS157" s="43">
        <f t="shared" si="74"/>
        <v>-9973554.1999999993</v>
      </c>
      <c r="CT157" s="43">
        <f t="shared" si="75"/>
        <v>0</v>
      </c>
      <c r="CU157" s="43">
        <f t="shared" si="76"/>
        <v>0</v>
      </c>
      <c r="CV157" s="43">
        <f t="shared" si="77"/>
        <v>0</v>
      </c>
      <c r="CW157" s="43">
        <f t="shared" si="78"/>
        <v>0</v>
      </c>
      <c r="CX157" s="43">
        <f t="shared" si="79"/>
        <v>0</v>
      </c>
      <c r="CY157" s="43">
        <f t="shared" si="80"/>
        <v>0</v>
      </c>
      <c r="CZ157" s="43">
        <f t="shared" si="81"/>
        <v>-128000</v>
      </c>
      <c r="DA157" s="43">
        <f t="shared" si="82"/>
        <v>-4670437</v>
      </c>
      <c r="DB157" s="43">
        <f t="shared" si="83"/>
        <v>0</v>
      </c>
      <c r="DC157" s="43">
        <f t="shared" si="84"/>
        <v>-34805645.200000003</v>
      </c>
      <c r="DD157" s="43">
        <f t="shared" si="86"/>
        <v>-1287444290</v>
      </c>
    </row>
    <row r="158" spans="1:108" x14ac:dyDescent="0.15">
      <c r="A158" s="24" t="s">
        <v>208</v>
      </c>
      <c r="B158" s="25"/>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25">
        <f t="shared" si="58"/>
        <v>0</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-2318686</v>
      </c>
      <c r="CG158" s="43">
        <f t="shared" si="62"/>
        <v>0</v>
      </c>
      <c r="CH158" s="43">
        <f t="shared" si="63"/>
        <v>-396835</v>
      </c>
      <c r="CI158" s="43">
        <f t="shared" si="64"/>
        <v>0</v>
      </c>
      <c r="CJ158" s="43">
        <f t="shared" si="65"/>
        <v>0</v>
      </c>
      <c r="CK158" s="43">
        <f t="shared" si="66"/>
        <v>0</v>
      </c>
      <c r="CL158" s="43">
        <f t="shared" si="67"/>
        <v>0</v>
      </c>
      <c r="CM158" s="43">
        <f t="shared" si="68"/>
        <v>-15442000</v>
      </c>
      <c r="CN158" s="43">
        <f t="shared" si="69"/>
        <v>-1920000</v>
      </c>
      <c r="CO158" s="43">
        <f t="shared" si="70"/>
        <v>0</v>
      </c>
      <c r="CP158" s="43">
        <f t="shared" si="71"/>
        <v>0</v>
      </c>
      <c r="CQ158" s="43">
        <f t="shared" si="72"/>
        <v>0</v>
      </c>
      <c r="CR158" s="43">
        <f t="shared" si="73"/>
        <v>0</v>
      </c>
      <c r="CS158" s="43">
        <f t="shared" si="74"/>
        <v>-11960180.4</v>
      </c>
      <c r="CT158" s="43">
        <f t="shared" si="75"/>
        <v>0</v>
      </c>
      <c r="CU158" s="43">
        <f t="shared" si="76"/>
        <v>0</v>
      </c>
      <c r="CV158" s="43">
        <f t="shared" si="77"/>
        <v>0</v>
      </c>
      <c r="CW158" s="43">
        <f t="shared" si="78"/>
        <v>0</v>
      </c>
      <c r="CX158" s="43">
        <f t="shared" si="79"/>
        <v>0</v>
      </c>
      <c r="CY158" s="43">
        <f t="shared" si="80"/>
        <v>0</v>
      </c>
      <c r="CZ158" s="43">
        <f t="shared" si="81"/>
        <v>-200000</v>
      </c>
      <c r="DA158" s="43">
        <f t="shared" si="82"/>
        <v>-4420310</v>
      </c>
      <c r="DB158" s="43">
        <f t="shared" si="83"/>
        <v>0</v>
      </c>
      <c r="DC158" s="43">
        <f t="shared" si="84"/>
        <v>-36658011.399999999</v>
      </c>
      <c r="DD158" s="43">
        <f t="shared" si="86"/>
        <v>-1324102301.4000001</v>
      </c>
    </row>
    <row r="159" spans="1:108" x14ac:dyDescent="0.15">
      <c r="A159" s="24" t="s">
        <v>209</v>
      </c>
      <c r="B159" s="25"/>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25">
        <f t="shared" si="58"/>
        <v>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-2347195</v>
      </c>
      <c r="CG159" s="29">
        <f t="shared" si="62"/>
        <v>0</v>
      </c>
      <c r="CH159" s="29">
        <f t="shared" si="63"/>
        <v>-586335</v>
      </c>
      <c r="CI159" s="29">
        <f t="shared" si="64"/>
        <v>0</v>
      </c>
      <c r="CJ159" s="29">
        <f t="shared" si="65"/>
        <v>0</v>
      </c>
      <c r="CK159" s="29">
        <f t="shared" si="66"/>
        <v>0</v>
      </c>
      <c r="CL159" s="29">
        <f t="shared" si="67"/>
        <v>-2384.4</v>
      </c>
      <c r="CM159" s="29">
        <f t="shared" si="68"/>
        <v>-14261200</v>
      </c>
      <c r="CN159" s="29">
        <f t="shared" si="69"/>
        <v>-2113600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-5121860</v>
      </c>
      <c r="DB159" s="29">
        <f t="shared" si="83"/>
        <v>0</v>
      </c>
      <c r="DC159" s="29">
        <f t="shared" si="84"/>
        <v>-33292987.399999999</v>
      </c>
      <c r="DD159" s="29">
        <f t="shared" si="86"/>
        <v>-1357395288.8000002</v>
      </c>
    </row>
    <row r="160" spans="1:108" x14ac:dyDescent="0.15">
      <c r="A160" s="24" t="s">
        <v>210</v>
      </c>
      <c r="B160" s="25"/>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25">
        <f t="shared" si="58"/>
        <v>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26"/>
      <c r="BC160" s="24" t="s">
        <v>210</v>
      </c>
      <c r="BD160" s="27">
        <v>32000</v>
      </c>
      <c r="BE160" s="27">
        <v>3282546</v>
      </c>
      <c r="BF160" s="27">
        <v>0</v>
      </c>
      <c r="BG160" s="27">
        <v>1122905</v>
      </c>
      <c r="BH160" s="27">
        <v>0</v>
      </c>
      <c r="BI160" s="27">
        <v>591</v>
      </c>
      <c r="BJ160" s="27">
        <v>0</v>
      </c>
      <c r="BK160" s="27">
        <v>346.2</v>
      </c>
      <c r="BL160" s="27">
        <v>15450000</v>
      </c>
      <c r="BM160" s="27">
        <v>3634000</v>
      </c>
      <c r="BN160" s="27">
        <v>0</v>
      </c>
      <c r="BO160" s="27">
        <v>0</v>
      </c>
      <c r="BP160" s="27">
        <v>0</v>
      </c>
      <c r="BQ160" s="27">
        <v>0</v>
      </c>
      <c r="BR160" s="27">
        <v>9731881.4000000004</v>
      </c>
      <c r="BS160" s="27">
        <v>0</v>
      </c>
      <c r="BT160" s="27">
        <v>0</v>
      </c>
      <c r="BU160" s="27">
        <v>0</v>
      </c>
      <c r="BV160" s="27">
        <v>0</v>
      </c>
      <c r="BW160" s="27">
        <v>0</v>
      </c>
      <c r="BX160" s="27">
        <v>0</v>
      </c>
      <c r="BY160" s="27">
        <v>352000</v>
      </c>
      <c r="BZ160" s="27">
        <v>4960866</v>
      </c>
      <c r="CA160" s="27">
        <v>0</v>
      </c>
      <c r="CB160" s="28">
        <f t="shared" si="85"/>
        <v>38567135.600000001</v>
      </c>
      <c r="CD160" s="24" t="s">
        <v>210</v>
      </c>
      <c r="CE160" s="29">
        <f t="shared" si="60"/>
        <v>-32000</v>
      </c>
      <c r="CF160" s="29">
        <f t="shared" si="61"/>
        <v>-3282546</v>
      </c>
      <c r="CG160" s="29">
        <f t="shared" si="62"/>
        <v>0</v>
      </c>
      <c r="CH160" s="29">
        <f t="shared" si="63"/>
        <v>-1122905</v>
      </c>
      <c r="CI160" s="29">
        <f t="shared" si="64"/>
        <v>0</v>
      </c>
      <c r="CJ160" s="29">
        <f t="shared" si="65"/>
        <v>-591</v>
      </c>
      <c r="CK160" s="29">
        <f t="shared" si="66"/>
        <v>0</v>
      </c>
      <c r="CL160" s="29">
        <f t="shared" si="67"/>
        <v>-346.2</v>
      </c>
      <c r="CM160" s="29">
        <f t="shared" si="68"/>
        <v>-15450000</v>
      </c>
      <c r="CN160" s="29">
        <f t="shared" si="69"/>
        <v>-3634000</v>
      </c>
      <c r="CO160" s="29">
        <f t="shared" si="70"/>
        <v>0</v>
      </c>
      <c r="CP160" s="29">
        <f t="shared" si="71"/>
        <v>0</v>
      </c>
      <c r="CQ160" s="29">
        <f t="shared" si="72"/>
        <v>0</v>
      </c>
      <c r="CR160" s="29">
        <f t="shared" si="73"/>
        <v>0</v>
      </c>
      <c r="CS160" s="29">
        <f t="shared" si="74"/>
        <v>-9731881.4000000004</v>
      </c>
      <c r="CT160" s="29">
        <f t="shared" si="75"/>
        <v>0</v>
      </c>
      <c r="CU160" s="29">
        <f t="shared" si="76"/>
        <v>0</v>
      </c>
      <c r="CV160" s="29">
        <f t="shared" si="77"/>
        <v>0</v>
      </c>
      <c r="CW160" s="29">
        <f t="shared" si="78"/>
        <v>0</v>
      </c>
      <c r="CX160" s="29">
        <f t="shared" si="79"/>
        <v>0</v>
      </c>
      <c r="CY160" s="29">
        <f t="shared" si="80"/>
        <v>0</v>
      </c>
      <c r="CZ160" s="29">
        <f t="shared" si="81"/>
        <v>-352000</v>
      </c>
      <c r="DA160" s="29">
        <f t="shared" si="82"/>
        <v>-4960866</v>
      </c>
      <c r="DB160" s="29">
        <f t="shared" si="83"/>
        <v>0</v>
      </c>
      <c r="DC160" s="29">
        <f t="shared" si="84"/>
        <v>-38567135.600000001</v>
      </c>
      <c r="DD160" s="29">
        <f t="shared" si="86"/>
        <v>-1395962424.4000001</v>
      </c>
    </row>
    <row r="161" spans="1:108" x14ac:dyDescent="0.15">
      <c r="A161" s="24" t="s">
        <v>211</v>
      </c>
      <c r="B161" s="25"/>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25">
        <f t="shared" si="58"/>
        <v>0</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-2294081</v>
      </c>
      <c r="CG161" s="43">
        <f t="shared" si="62"/>
        <v>0</v>
      </c>
      <c r="CH161" s="43">
        <f t="shared" si="63"/>
        <v>-1132070</v>
      </c>
      <c r="CI161" s="29">
        <f t="shared" si="64"/>
        <v>0</v>
      </c>
      <c r="CJ161" s="43">
        <f t="shared" si="65"/>
        <v>-1206.2</v>
      </c>
      <c r="CK161" s="43">
        <f t="shared" si="66"/>
        <v>0</v>
      </c>
      <c r="CL161" s="43">
        <f t="shared" si="67"/>
        <v>-2994.2</v>
      </c>
      <c r="CM161" s="43">
        <f t="shared" si="68"/>
        <v>-15540800</v>
      </c>
      <c r="CN161" s="43">
        <f t="shared" si="69"/>
        <v>-4267600</v>
      </c>
      <c r="CO161" s="43">
        <f t="shared" si="70"/>
        <v>0</v>
      </c>
      <c r="CP161" s="43">
        <f t="shared" si="71"/>
        <v>0</v>
      </c>
      <c r="CQ161" s="43">
        <f t="shared" si="72"/>
        <v>0</v>
      </c>
      <c r="CR161" s="43">
        <f t="shared" si="73"/>
        <v>0</v>
      </c>
      <c r="CS161" s="43">
        <f t="shared" si="74"/>
        <v>-7348090.7999999998</v>
      </c>
      <c r="CT161" s="43">
        <f t="shared" si="75"/>
        <v>0</v>
      </c>
      <c r="CU161" s="43">
        <f t="shared" si="76"/>
        <v>0</v>
      </c>
      <c r="CV161" s="43">
        <f t="shared" si="77"/>
        <v>0</v>
      </c>
      <c r="CW161" s="43">
        <f t="shared" si="78"/>
        <v>0</v>
      </c>
      <c r="CX161" s="43">
        <f t="shared" si="79"/>
        <v>0</v>
      </c>
      <c r="CY161" s="43">
        <f t="shared" si="80"/>
        <v>0</v>
      </c>
      <c r="CZ161" s="43">
        <f t="shared" si="81"/>
        <v>-392000</v>
      </c>
      <c r="DA161" s="43">
        <f t="shared" si="82"/>
        <v>-5001845</v>
      </c>
      <c r="DB161" s="43">
        <f t="shared" si="83"/>
        <v>0</v>
      </c>
      <c r="DC161" s="43">
        <f t="shared" si="84"/>
        <v>-35980687.200000003</v>
      </c>
      <c r="DD161" s="43">
        <f t="shared" si="86"/>
        <v>-1431943111.6000001</v>
      </c>
    </row>
    <row r="162" spans="1:108" x14ac:dyDescent="0.15">
      <c r="A162" s="24" t="s">
        <v>212</v>
      </c>
      <c r="B162" s="25"/>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25">
        <f t="shared" si="58"/>
        <v>0</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59"/>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85"/>
        <v>40316072.600000001</v>
      </c>
      <c r="CD162" s="24" t="s">
        <v>212</v>
      </c>
      <c r="CE162" s="43">
        <f t="shared" si="60"/>
        <v>0</v>
      </c>
      <c r="CF162" s="43">
        <f t="shared" si="61"/>
        <v>-3683919</v>
      </c>
      <c r="CG162" s="43">
        <f t="shared" si="62"/>
        <v>0</v>
      </c>
      <c r="CH162" s="43">
        <f t="shared" si="63"/>
        <v>-1845750</v>
      </c>
      <c r="CI162" s="43">
        <f t="shared" si="64"/>
        <v>0</v>
      </c>
      <c r="CJ162" s="43">
        <f t="shared" si="65"/>
        <v>0</v>
      </c>
      <c r="CK162" s="43">
        <f t="shared" si="66"/>
        <v>0</v>
      </c>
      <c r="CL162" s="43">
        <f t="shared" si="67"/>
        <v>0</v>
      </c>
      <c r="CM162" s="43">
        <f t="shared" si="68"/>
        <v>-15223200</v>
      </c>
      <c r="CN162" s="43">
        <f t="shared" si="69"/>
        <v>-5804780</v>
      </c>
      <c r="CO162" s="43">
        <f t="shared" si="70"/>
        <v>0</v>
      </c>
      <c r="CP162" s="43">
        <f t="shared" si="71"/>
        <v>0</v>
      </c>
      <c r="CQ162" s="43">
        <f t="shared" si="72"/>
        <v>0</v>
      </c>
      <c r="CR162" s="43">
        <f t="shared" si="73"/>
        <v>0</v>
      </c>
      <c r="CS162" s="43">
        <f t="shared" si="74"/>
        <v>-8188681.5999999996</v>
      </c>
      <c r="CT162" s="43">
        <f t="shared" si="75"/>
        <v>0</v>
      </c>
      <c r="CU162" s="43">
        <f t="shared" si="76"/>
        <v>0</v>
      </c>
      <c r="CV162" s="43">
        <f t="shared" si="77"/>
        <v>0</v>
      </c>
      <c r="CW162" s="43">
        <f t="shared" si="78"/>
        <v>0</v>
      </c>
      <c r="CX162" s="43">
        <f t="shared" si="79"/>
        <v>0</v>
      </c>
      <c r="CY162" s="43">
        <f t="shared" si="80"/>
        <v>0</v>
      </c>
      <c r="CZ162" s="43">
        <f t="shared" si="81"/>
        <v>-512000</v>
      </c>
      <c r="DA162" s="43">
        <f t="shared" si="82"/>
        <v>-5057742</v>
      </c>
      <c r="DB162" s="43">
        <f t="shared" si="83"/>
        <v>0</v>
      </c>
      <c r="DC162" s="43">
        <f t="shared" si="84"/>
        <v>-40316072.600000001</v>
      </c>
      <c r="DD162" s="43">
        <f t="shared" si="86"/>
        <v>-1472259184.2</v>
      </c>
    </row>
    <row r="163" spans="1:108" x14ac:dyDescent="0.15">
      <c r="A163" s="24" t="s">
        <v>213</v>
      </c>
      <c r="B163" s="25"/>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25">
        <f t="shared" si="58"/>
        <v>0</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-2697440</v>
      </c>
      <c r="CG163" s="43">
        <f t="shared" si="62"/>
        <v>0</v>
      </c>
      <c r="CH163" s="43">
        <f t="shared" si="63"/>
        <v>-1586500</v>
      </c>
      <c r="CI163" s="43">
        <f t="shared" si="64"/>
        <v>0</v>
      </c>
      <c r="CJ163" s="43">
        <f t="shared" si="65"/>
        <v>0</v>
      </c>
      <c r="CK163" s="43">
        <f t="shared" si="66"/>
        <v>0</v>
      </c>
      <c r="CL163" s="43">
        <f t="shared" si="67"/>
        <v>0</v>
      </c>
      <c r="CM163" s="43">
        <f t="shared" si="68"/>
        <v>-15016000</v>
      </c>
      <c r="CN163" s="43">
        <f t="shared" si="69"/>
        <v>-6830120</v>
      </c>
      <c r="CO163" s="43">
        <f t="shared" si="70"/>
        <v>0</v>
      </c>
      <c r="CP163" s="43">
        <f t="shared" si="71"/>
        <v>0</v>
      </c>
      <c r="CQ163" s="43">
        <f t="shared" si="72"/>
        <v>0</v>
      </c>
      <c r="CR163" s="43">
        <f t="shared" si="73"/>
        <v>0</v>
      </c>
      <c r="CS163" s="43">
        <f t="shared" si="74"/>
        <v>-7191799.7999999998</v>
      </c>
      <c r="CT163" s="43">
        <f t="shared" si="75"/>
        <v>0</v>
      </c>
      <c r="CU163" s="43">
        <f t="shared" si="76"/>
        <v>0</v>
      </c>
      <c r="CV163" s="43">
        <f t="shared" si="77"/>
        <v>0</v>
      </c>
      <c r="CW163" s="43">
        <f t="shared" si="78"/>
        <v>0</v>
      </c>
      <c r="CX163" s="43">
        <f t="shared" si="79"/>
        <v>0</v>
      </c>
      <c r="CY163" s="43">
        <f t="shared" si="80"/>
        <v>0</v>
      </c>
      <c r="CZ163" s="43">
        <f t="shared" si="81"/>
        <v>-616000</v>
      </c>
      <c r="DA163" s="43">
        <f t="shared" si="82"/>
        <v>-4787048</v>
      </c>
      <c r="DB163" s="43">
        <f t="shared" si="83"/>
        <v>0</v>
      </c>
      <c r="DC163" s="43">
        <f t="shared" si="84"/>
        <v>-38764907.799999997</v>
      </c>
      <c r="DD163" s="43">
        <f t="shared" si="86"/>
        <v>-1511024092</v>
      </c>
    </row>
    <row r="164" spans="1:108" x14ac:dyDescent="0.15">
      <c r="A164" s="24" t="s">
        <v>214</v>
      </c>
      <c r="B164" s="25"/>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25">
        <f t="shared" si="58"/>
        <v>0</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-3186472</v>
      </c>
      <c r="CG164" s="43">
        <f t="shared" si="62"/>
        <v>0</v>
      </c>
      <c r="CH164" s="43">
        <f t="shared" si="63"/>
        <v>-1681542</v>
      </c>
      <c r="CI164" s="43">
        <f t="shared" si="64"/>
        <v>0</v>
      </c>
      <c r="CJ164" s="43">
        <f t="shared" si="65"/>
        <v>0</v>
      </c>
      <c r="CK164" s="43">
        <f t="shared" si="66"/>
        <v>0</v>
      </c>
      <c r="CL164" s="43">
        <f t="shared" si="67"/>
        <v>-4194</v>
      </c>
      <c r="CM164" s="43">
        <f t="shared" si="68"/>
        <v>-9709200</v>
      </c>
      <c r="CN164" s="43">
        <f t="shared" si="69"/>
        <v>-7920360</v>
      </c>
      <c r="CO164" s="43">
        <f t="shared" si="70"/>
        <v>0</v>
      </c>
      <c r="CP164" s="43">
        <f t="shared" si="71"/>
        <v>0</v>
      </c>
      <c r="CQ164" s="43">
        <f t="shared" si="72"/>
        <v>0</v>
      </c>
      <c r="CR164" s="43">
        <f t="shared" si="73"/>
        <v>0</v>
      </c>
      <c r="CS164" s="43">
        <f t="shared" si="74"/>
        <v>-8361290.5999999996</v>
      </c>
      <c r="CT164" s="43">
        <f t="shared" si="75"/>
        <v>0</v>
      </c>
      <c r="CU164" s="43">
        <f t="shared" si="76"/>
        <v>0</v>
      </c>
      <c r="CV164" s="43">
        <f t="shared" si="77"/>
        <v>0</v>
      </c>
      <c r="CW164" s="43">
        <f t="shared" si="78"/>
        <v>0</v>
      </c>
      <c r="CX164" s="43">
        <f t="shared" si="79"/>
        <v>0</v>
      </c>
      <c r="CY164" s="43">
        <f t="shared" si="80"/>
        <v>0</v>
      </c>
      <c r="CZ164" s="43">
        <f t="shared" si="81"/>
        <v>-504000</v>
      </c>
      <c r="DA164" s="43">
        <f t="shared" si="82"/>
        <v>-4542299</v>
      </c>
      <c r="DB164" s="43">
        <f t="shared" si="83"/>
        <v>0</v>
      </c>
      <c r="DC164" s="43">
        <f t="shared" si="84"/>
        <v>-36029357.600000001</v>
      </c>
      <c r="DD164" s="43">
        <f t="shared" si="86"/>
        <v>-1547053449.5999999</v>
      </c>
    </row>
    <row r="165" spans="1:108" x14ac:dyDescent="0.15">
      <c r="A165" s="24" t="s">
        <v>215</v>
      </c>
      <c r="B165" s="25"/>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25">
        <f t="shared" si="58"/>
        <v>0</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-3980375</v>
      </c>
      <c r="CG165" s="43">
        <f t="shared" si="62"/>
        <v>0</v>
      </c>
      <c r="CH165" s="43">
        <f t="shared" si="63"/>
        <v>-1965959</v>
      </c>
      <c r="CI165" s="43">
        <f t="shared" si="64"/>
        <v>0</v>
      </c>
      <c r="CJ165" s="43">
        <f t="shared" si="65"/>
        <v>-316.8</v>
      </c>
      <c r="CK165" s="43">
        <f t="shared" si="66"/>
        <v>0</v>
      </c>
      <c r="CL165" s="43">
        <f t="shared" si="67"/>
        <v>-1207</v>
      </c>
      <c r="CM165" s="43">
        <f t="shared" si="68"/>
        <v>-12264400</v>
      </c>
      <c r="CN165" s="43">
        <f t="shared" si="69"/>
        <v>-8470260</v>
      </c>
      <c r="CO165" s="43">
        <f t="shared" si="70"/>
        <v>0</v>
      </c>
      <c r="CP165" s="43">
        <f t="shared" si="71"/>
        <v>0</v>
      </c>
      <c r="CQ165" s="43">
        <f t="shared" si="72"/>
        <v>0</v>
      </c>
      <c r="CR165" s="43">
        <f t="shared" si="73"/>
        <v>0</v>
      </c>
      <c r="CS165" s="43">
        <f t="shared" si="74"/>
        <v>-5932943.5999999996</v>
      </c>
      <c r="CT165" s="43">
        <f t="shared" si="75"/>
        <v>0</v>
      </c>
      <c r="CU165" s="43">
        <f t="shared" si="76"/>
        <v>0</v>
      </c>
      <c r="CV165" s="43">
        <f t="shared" si="77"/>
        <v>0</v>
      </c>
      <c r="CW165" s="43">
        <f t="shared" si="78"/>
        <v>0</v>
      </c>
      <c r="CX165" s="43">
        <f t="shared" si="79"/>
        <v>0</v>
      </c>
      <c r="CY165" s="43">
        <f t="shared" si="80"/>
        <v>0</v>
      </c>
      <c r="CZ165" s="43">
        <f t="shared" si="81"/>
        <v>-624000</v>
      </c>
      <c r="DA165" s="43">
        <f t="shared" si="82"/>
        <v>-4460185</v>
      </c>
      <c r="DB165" s="43">
        <f t="shared" si="83"/>
        <v>0</v>
      </c>
      <c r="DC165" s="43">
        <f t="shared" si="84"/>
        <v>-37803646.399999999</v>
      </c>
      <c r="DD165" s="43">
        <f t="shared" si="86"/>
        <v>-1584857096</v>
      </c>
    </row>
    <row r="166" spans="1:108" x14ac:dyDescent="0.15">
      <c r="A166" s="24" t="s">
        <v>216</v>
      </c>
      <c r="B166" s="25"/>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25">
        <f t="shared" si="58"/>
        <v>0</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-4174152</v>
      </c>
      <c r="CG166" s="29">
        <f t="shared" si="62"/>
        <v>0</v>
      </c>
      <c r="CH166" s="29">
        <f t="shared" si="63"/>
        <v>-2261890</v>
      </c>
      <c r="CI166" s="29">
        <f t="shared" si="64"/>
        <v>0</v>
      </c>
      <c r="CJ166" s="29">
        <f t="shared" si="65"/>
        <v>0</v>
      </c>
      <c r="CK166" s="29">
        <f t="shared" si="66"/>
        <v>0</v>
      </c>
      <c r="CL166" s="29">
        <f t="shared" si="67"/>
        <v>0</v>
      </c>
      <c r="CM166" s="29">
        <f t="shared" si="68"/>
        <v>-10652000</v>
      </c>
      <c r="CN166" s="29">
        <f t="shared" si="69"/>
        <v>-12257560</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-5560105</v>
      </c>
      <c r="DB166" s="29">
        <f t="shared" si="83"/>
        <v>0</v>
      </c>
      <c r="DC166" s="29">
        <f t="shared" si="84"/>
        <v>-42239337.799999997</v>
      </c>
      <c r="DD166" s="29">
        <f t="shared" si="86"/>
        <v>-1627096433.8</v>
      </c>
    </row>
    <row r="167" spans="1:108" x14ac:dyDescent="0.15">
      <c r="A167" s="24" t="s">
        <v>217</v>
      </c>
      <c r="B167" s="25"/>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25">
        <f t="shared" si="58"/>
        <v>0</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-10046400</v>
      </c>
      <c r="CN167" s="29">
        <f t="shared" si="69"/>
        <v>-13162940</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-5198800</v>
      </c>
      <c r="DB167" s="29">
        <f t="shared" si="83"/>
        <v>0</v>
      </c>
      <c r="DC167" s="29">
        <f t="shared" si="84"/>
        <v>-41486663.200000003</v>
      </c>
      <c r="DD167" s="29">
        <f t="shared" si="86"/>
        <v>-1668583097</v>
      </c>
    </row>
    <row r="168" spans="1:108" x14ac:dyDescent="0.15">
      <c r="A168" s="24" t="s">
        <v>218</v>
      </c>
      <c r="B168" s="25"/>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25">
        <f t="shared" si="58"/>
        <v>0</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-3828910</v>
      </c>
      <c r="CG168" s="43">
        <f t="shared" si="62"/>
        <v>0</v>
      </c>
      <c r="CH168" s="43">
        <f t="shared" si="63"/>
        <v>-1653745</v>
      </c>
      <c r="CI168" s="29">
        <f t="shared" si="64"/>
        <v>0</v>
      </c>
      <c r="CJ168" s="43">
        <f t="shared" si="65"/>
        <v>0</v>
      </c>
      <c r="CK168" s="43">
        <f t="shared" si="66"/>
        <v>0</v>
      </c>
      <c r="CL168" s="43">
        <f t="shared" si="67"/>
        <v>-1874.4</v>
      </c>
      <c r="CM168" s="43">
        <f t="shared" si="68"/>
        <v>-9473600</v>
      </c>
      <c r="CN168" s="43">
        <f t="shared" si="69"/>
        <v>-16560520</v>
      </c>
      <c r="CO168" s="43">
        <f t="shared" si="70"/>
        <v>0</v>
      </c>
      <c r="CP168" s="43">
        <f t="shared" si="71"/>
        <v>0</v>
      </c>
      <c r="CQ168" s="43">
        <f t="shared" si="72"/>
        <v>0</v>
      </c>
      <c r="CR168" s="43">
        <f t="shared" si="73"/>
        <v>0</v>
      </c>
      <c r="CS168" s="43">
        <f t="shared" si="74"/>
        <v>-4625876.2</v>
      </c>
      <c r="CT168" s="43">
        <f t="shared" si="75"/>
        <v>0</v>
      </c>
      <c r="CU168" s="43">
        <f t="shared" si="76"/>
        <v>0</v>
      </c>
      <c r="CV168" s="43">
        <f t="shared" si="77"/>
        <v>0</v>
      </c>
      <c r="CW168" s="43">
        <f t="shared" si="78"/>
        <v>0</v>
      </c>
      <c r="CX168" s="43">
        <f t="shared" si="79"/>
        <v>0</v>
      </c>
      <c r="CY168" s="43">
        <f t="shared" si="80"/>
        <v>0</v>
      </c>
      <c r="CZ168" s="43">
        <f t="shared" si="81"/>
        <v>-1024000</v>
      </c>
      <c r="DA168" s="43">
        <f t="shared" si="82"/>
        <v>-5827120</v>
      </c>
      <c r="DB168" s="43">
        <f t="shared" si="83"/>
        <v>0</v>
      </c>
      <c r="DC168" s="43">
        <f t="shared" si="84"/>
        <v>-43187645.600000001</v>
      </c>
      <c r="DD168" s="43">
        <f t="shared" si="86"/>
        <v>-1711770742.5999999</v>
      </c>
    </row>
    <row r="169" spans="1:108" x14ac:dyDescent="0.15">
      <c r="A169" s="24" t="s">
        <v>219</v>
      </c>
      <c r="B169" s="25"/>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25">
        <f t="shared" si="58"/>
        <v>0</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-4571422</v>
      </c>
      <c r="CG169" s="43">
        <f t="shared" si="62"/>
        <v>0</v>
      </c>
      <c r="CH169" s="43">
        <f t="shared" si="63"/>
        <v>-3066545</v>
      </c>
      <c r="CI169" s="43">
        <f t="shared" si="64"/>
        <v>0</v>
      </c>
      <c r="CJ169" s="43">
        <f t="shared" si="65"/>
        <v>0</v>
      </c>
      <c r="CK169" s="43">
        <f t="shared" si="66"/>
        <v>0</v>
      </c>
      <c r="CL169" s="43">
        <f t="shared" si="67"/>
        <v>0</v>
      </c>
      <c r="CM169" s="43">
        <f t="shared" si="68"/>
        <v>-7430400</v>
      </c>
      <c r="CN169" s="43">
        <f t="shared" si="69"/>
        <v>-19195200</v>
      </c>
      <c r="CO169" s="43">
        <f t="shared" si="70"/>
        <v>0</v>
      </c>
      <c r="CP169" s="43">
        <f t="shared" si="71"/>
        <v>0</v>
      </c>
      <c r="CQ169" s="43">
        <f t="shared" si="72"/>
        <v>0</v>
      </c>
      <c r="CR169" s="43">
        <f t="shared" si="73"/>
        <v>0</v>
      </c>
      <c r="CS169" s="43">
        <f t="shared" si="74"/>
        <v>-4942222.4000000004</v>
      </c>
      <c r="CT169" s="43">
        <f t="shared" si="75"/>
        <v>0</v>
      </c>
      <c r="CU169" s="43">
        <f t="shared" si="76"/>
        <v>0</v>
      </c>
      <c r="CV169" s="43">
        <f t="shared" si="77"/>
        <v>0</v>
      </c>
      <c r="CW169" s="43">
        <f t="shared" si="78"/>
        <v>0</v>
      </c>
      <c r="CX169" s="43">
        <f t="shared" si="79"/>
        <v>0</v>
      </c>
      <c r="CY169" s="43">
        <f t="shared" si="80"/>
        <v>0</v>
      </c>
      <c r="CZ169" s="43">
        <f t="shared" si="81"/>
        <v>-1136000</v>
      </c>
      <c r="DA169" s="43">
        <f t="shared" si="82"/>
        <v>-5630784</v>
      </c>
      <c r="DB169" s="43">
        <f t="shared" si="83"/>
        <v>0</v>
      </c>
      <c r="DC169" s="43">
        <f t="shared" si="84"/>
        <v>-46204573.399999999</v>
      </c>
      <c r="DD169" s="43">
        <f t="shared" si="86"/>
        <v>-1757975316</v>
      </c>
    </row>
    <row r="170" spans="1:108" x14ac:dyDescent="0.15">
      <c r="A170" s="24" t="s">
        <v>220</v>
      </c>
      <c r="B170" s="25"/>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25">
        <f t="shared" si="58"/>
        <v>0</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-4411904</v>
      </c>
      <c r="CG170" s="29">
        <f t="shared" si="62"/>
        <v>0</v>
      </c>
      <c r="CH170" s="29">
        <f t="shared" si="63"/>
        <v>-2439575</v>
      </c>
      <c r="CI170" s="29">
        <f t="shared" si="64"/>
        <v>0</v>
      </c>
      <c r="CJ170" s="29">
        <f t="shared" si="65"/>
        <v>0</v>
      </c>
      <c r="CK170" s="29">
        <f t="shared" si="66"/>
        <v>0</v>
      </c>
      <c r="CL170" s="29">
        <f t="shared" si="67"/>
        <v>0</v>
      </c>
      <c r="CM170" s="29">
        <f t="shared" si="68"/>
        <v>-4699200</v>
      </c>
      <c r="CN170" s="29">
        <f t="shared" si="69"/>
        <v>-18435000</v>
      </c>
      <c r="CO170" s="29">
        <f t="shared" si="70"/>
        <v>0</v>
      </c>
      <c r="CP170" s="29">
        <f t="shared" si="71"/>
        <v>0</v>
      </c>
      <c r="CQ170" s="29">
        <f t="shared" si="72"/>
        <v>0</v>
      </c>
      <c r="CR170" s="29">
        <f t="shared" si="73"/>
        <v>0</v>
      </c>
      <c r="CS170" s="29">
        <f t="shared" si="74"/>
        <v>-3686132.6</v>
      </c>
      <c r="CT170" s="29">
        <f t="shared" si="75"/>
        <v>0</v>
      </c>
      <c r="CU170" s="29">
        <f t="shared" si="76"/>
        <v>0</v>
      </c>
      <c r="CV170" s="29">
        <f t="shared" si="77"/>
        <v>0</v>
      </c>
      <c r="CW170" s="29">
        <f t="shared" si="78"/>
        <v>0</v>
      </c>
      <c r="CX170" s="29">
        <f t="shared" si="79"/>
        <v>0</v>
      </c>
      <c r="CY170" s="29">
        <f t="shared" si="80"/>
        <v>0</v>
      </c>
      <c r="CZ170" s="29">
        <f t="shared" si="81"/>
        <v>-1768000</v>
      </c>
      <c r="DA170" s="29">
        <f t="shared" si="82"/>
        <v>-4726165</v>
      </c>
      <c r="DB170" s="29">
        <f t="shared" si="83"/>
        <v>0</v>
      </c>
      <c r="DC170" s="29">
        <f t="shared" si="84"/>
        <v>-40421976.600000001</v>
      </c>
      <c r="DD170" s="29">
        <f t="shared" si="86"/>
        <v>-1798397292.5999999</v>
      </c>
    </row>
    <row r="171" spans="1:108" x14ac:dyDescent="0.15">
      <c r="A171" s="24" t="s">
        <v>221</v>
      </c>
      <c r="B171" s="25"/>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25">
        <f t="shared" si="58"/>
        <v>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-3362005</v>
      </c>
      <c r="CG171" s="43">
        <f t="shared" si="62"/>
        <v>0</v>
      </c>
      <c r="CH171" s="43">
        <f t="shared" si="63"/>
        <v>-2484575</v>
      </c>
      <c r="CI171" s="43">
        <f t="shared" si="64"/>
        <v>0</v>
      </c>
      <c r="CJ171" s="43">
        <f t="shared" si="65"/>
        <v>0</v>
      </c>
      <c r="CK171" s="43">
        <f t="shared" si="66"/>
        <v>0</v>
      </c>
      <c r="CL171" s="43">
        <f t="shared" si="67"/>
        <v>0</v>
      </c>
      <c r="CM171" s="43">
        <f t="shared" si="68"/>
        <v>-4676000</v>
      </c>
      <c r="CN171" s="43">
        <f t="shared" si="69"/>
        <v>-19642000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-1400000</v>
      </c>
      <c r="DA171" s="43">
        <f t="shared" si="82"/>
        <v>-4702060</v>
      </c>
      <c r="DB171" s="43">
        <f t="shared" si="83"/>
        <v>0</v>
      </c>
      <c r="DC171" s="43">
        <f t="shared" si="84"/>
        <v>-38029271.600000001</v>
      </c>
      <c r="DD171" s="43">
        <f t="shared" si="86"/>
        <v>-1836426564.1999998</v>
      </c>
    </row>
    <row r="172" spans="1:108" x14ac:dyDescent="0.15">
      <c r="A172" s="24" t="s">
        <v>222</v>
      </c>
      <c r="B172" s="25"/>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25">
        <f t="shared" si="58"/>
        <v>0</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-4510826</v>
      </c>
      <c r="CG172" s="43">
        <f t="shared" si="62"/>
        <v>0</v>
      </c>
      <c r="CH172" s="43">
        <f t="shared" si="63"/>
        <v>-3142955</v>
      </c>
      <c r="CI172" s="43">
        <f t="shared" si="64"/>
        <v>0</v>
      </c>
      <c r="CJ172" s="43">
        <f t="shared" si="65"/>
        <v>0</v>
      </c>
      <c r="CK172" s="43">
        <f t="shared" si="66"/>
        <v>0</v>
      </c>
      <c r="CL172" s="43">
        <f t="shared" si="67"/>
        <v>-325.60000000000002</v>
      </c>
      <c r="CM172" s="43">
        <f t="shared" si="68"/>
        <v>-4029600</v>
      </c>
      <c r="CN172" s="43">
        <f t="shared" si="69"/>
        <v>-19166000</v>
      </c>
      <c r="CO172" s="43">
        <f t="shared" si="70"/>
        <v>0</v>
      </c>
      <c r="CP172" s="43">
        <f t="shared" si="71"/>
        <v>0</v>
      </c>
      <c r="CQ172" s="43">
        <f t="shared" si="72"/>
        <v>0</v>
      </c>
      <c r="CR172" s="43">
        <f t="shared" si="73"/>
        <v>0</v>
      </c>
      <c r="CS172" s="43">
        <f t="shared" si="74"/>
        <v>-5503608</v>
      </c>
      <c r="CT172" s="43">
        <f t="shared" si="75"/>
        <v>0</v>
      </c>
      <c r="CU172" s="43">
        <f t="shared" si="76"/>
        <v>0</v>
      </c>
      <c r="CV172" s="43">
        <f t="shared" si="77"/>
        <v>0</v>
      </c>
      <c r="CW172" s="43">
        <f t="shared" si="78"/>
        <v>-16000</v>
      </c>
      <c r="CX172" s="43">
        <f t="shared" si="79"/>
        <v>0</v>
      </c>
      <c r="CY172" s="43">
        <f t="shared" si="80"/>
        <v>0</v>
      </c>
      <c r="CZ172" s="43">
        <f t="shared" si="81"/>
        <v>-1592000</v>
      </c>
      <c r="DA172" s="43">
        <f t="shared" si="82"/>
        <v>-2968145.4</v>
      </c>
      <c r="DB172" s="43">
        <f t="shared" si="83"/>
        <v>0</v>
      </c>
      <c r="DC172" s="43">
        <f t="shared" si="84"/>
        <v>-41081460</v>
      </c>
      <c r="DD172" s="43">
        <f t="shared" si="86"/>
        <v>-1877508024.1999998</v>
      </c>
    </row>
    <row r="173" spans="1:108" x14ac:dyDescent="0.15">
      <c r="A173" s="24" t="s">
        <v>223</v>
      </c>
      <c r="B173" s="25"/>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25">
        <f t="shared" si="58"/>
        <v>0</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-4351843</v>
      </c>
      <c r="CG173" s="29">
        <f t="shared" si="62"/>
        <v>0</v>
      </c>
      <c r="CH173" s="29">
        <f t="shared" si="63"/>
        <v>-3223570</v>
      </c>
      <c r="CI173" s="29">
        <f t="shared" si="64"/>
        <v>0</v>
      </c>
      <c r="CJ173" s="29">
        <f t="shared" si="65"/>
        <v>-530.6</v>
      </c>
      <c r="CK173" s="29">
        <f t="shared" si="66"/>
        <v>0</v>
      </c>
      <c r="CL173" s="29">
        <f t="shared" si="67"/>
        <v>-3665.2</v>
      </c>
      <c r="CM173" s="29">
        <f t="shared" si="68"/>
        <v>-5177600</v>
      </c>
      <c r="CN173" s="29">
        <f t="shared" si="69"/>
        <v>-19688200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-1784000</v>
      </c>
      <c r="DA173" s="29">
        <f t="shared" si="82"/>
        <v>-4230975</v>
      </c>
      <c r="DB173" s="29">
        <f t="shared" si="83"/>
        <v>0</v>
      </c>
      <c r="DC173" s="29">
        <f t="shared" si="84"/>
        <v>-42454583.799999997</v>
      </c>
      <c r="DD173" s="29">
        <f t="shared" si="86"/>
        <v>-1919962607.9999998</v>
      </c>
    </row>
    <row r="174" spans="1:108" x14ac:dyDescent="0.15">
      <c r="A174" s="24" t="s">
        <v>224</v>
      </c>
      <c r="B174" s="25"/>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25">
        <f t="shared" si="58"/>
        <v>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-4665600</v>
      </c>
      <c r="CN174" s="29">
        <f t="shared" si="69"/>
        <v>-24878400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-2472000</v>
      </c>
      <c r="DA174" s="29">
        <f t="shared" si="82"/>
        <v>-5528824</v>
      </c>
      <c r="DB174" s="29">
        <f t="shared" si="83"/>
        <v>0</v>
      </c>
      <c r="DC174" s="29">
        <f t="shared" si="84"/>
        <v>-50687114.200000003</v>
      </c>
      <c r="DD174" s="29">
        <f t="shared" si="86"/>
        <v>-1970649722.1999998</v>
      </c>
    </row>
    <row r="175" spans="1:108" x14ac:dyDescent="0.15">
      <c r="A175" s="24" t="s">
        <v>225</v>
      </c>
      <c r="B175" s="25"/>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25">
        <f t="shared" si="58"/>
        <v>0</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-4630663</v>
      </c>
      <c r="CG175" s="43">
        <f t="shared" si="62"/>
        <v>0</v>
      </c>
      <c r="CH175" s="43">
        <f t="shared" si="63"/>
        <v>-2224530</v>
      </c>
      <c r="CI175" s="29">
        <f t="shared" si="64"/>
        <v>0</v>
      </c>
      <c r="CJ175" s="43">
        <f t="shared" si="65"/>
        <v>-1128</v>
      </c>
      <c r="CK175" s="43">
        <f t="shared" si="66"/>
        <v>0</v>
      </c>
      <c r="CL175" s="43">
        <f t="shared" si="67"/>
        <v>-1256.5999999999999</v>
      </c>
      <c r="CM175" s="43">
        <f t="shared" si="68"/>
        <v>-4832000</v>
      </c>
      <c r="CN175" s="43">
        <f t="shared" si="69"/>
        <v>-26204000</v>
      </c>
      <c r="CO175" s="43">
        <f t="shared" si="70"/>
        <v>0</v>
      </c>
      <c r="CP175" s="43">
        <f t="shared" si="71"/>
        <v>0</v>
      </c>
      <c r="CQ175" s="43">
        <f t="shared" si="72"/>
        <v>0</v>
      </c>
      <c r="CR175" s="43">
        <f t="shared" si="73"/>
        <v>0</v>
      </c>
      <c r="CS175" s="43">
        <f t="shared" si="74"/>
        <v>-3787278.8</v>
      </c>
      <c r="CT175" s="43">
        <f t="shared" si="75"/>
        <v>0</v>
      </c>
      <c r="CU175" s="43">
        <f t="shared" si="76"/>
        <v>-40000</v>
      </c>
      <c r="CV175" s="43">
        <f t="shared" si="77"/>
        <v>0</v>
      </c>
      <c r="CW175" s="43">
        <f t="shared" si="78"/>
        <v>-96000</v>
      </c>
      <c r="CX175" s="43">
        <f t="shared" si="79"/>
        <v>0</v>
      </c>
      <c r="CY175" s="43">
        <f t="shared" si="80"/>
        <v>0</v>
      </c>
      <c r="CZ175" s="43">
        <f t="shared" si="81"/>
        <v>-2656000</v>
      </c>
      <c r="DA175" s="43">
        <f t="shared" si="82"/>
        <v>-4719205</v>
      </c>
      <c r="DB175" s="43">
        <f t="shared" si="83"/>
        <v>0</v>
      </c>
      <c r="DC175" s="43">
        <f t="shared" si="84"/>
        <v>-49624061.399999999</v>
      </c>
      <c r="DD175" s="43">
        <f t="shared" si="86"/>
        <v>-2020273783.5999999</v>
      </c>
    </row>
    <row r="176" spans="1:108" x14ac:dyDescent="0.15">
      <c r="A176" s="24" t="s">
        <v>226</v>
      </c>
      <c r="B176" s="25"/>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25">
        <f t="shared" si="58"/>
        <v>0</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-5573895</v>
      </c>
      <c r="CG176" s="43">
        <f t="shared" si="62"/>
        <v>0</v>
      </c>
      <c r="CH176" s="43">
        <f t="shared" si="63"/>
        <v>-3908434</v>
      </c>
      <c r="CI176" s="43">
        <f t="shared" si="64"/>
        <v>0</v>
      </c>
      <c r="CJ176" s="43">
        <f t="shared" si="65"/>
        <v>0</v>
      </c>
      <c r="CK176" s="43">
        <f t="shared" si="66"/>
        <v>0</v>
      </c>
      <c r="CL176" s="43">
        <f t="shared" si="67"/>
        <v>0</v>
      </c>
      <c r="CM176" s="43">
        <f t="shared" si="68"/>
        <v>-4641600</v>
      </c>
      <c r="CN176" s="43">
        <f t="shared" si="69"/>
        <v>-31306800</v>
      </c>
      <c r="CO176" s="43">
        <f t="shared" si="70"/>
        <v>0</v>
      </c>
      <c r="CP176" s="43">
        <f t="shared" si="71"/>
        <v>0</v>
      </c>
      <c r="CQ176" s="43">
        <f t="shared" si="72"/>
        <v>0</v>
      </c>
      <c r="CR176" s="43">
        <f t="shared" si="73"/>
        <v>0</v>
      </c>
      <c r="CS176" s="43">
        <f t="shared" si="74"/>
        <v>-2836056.2</v>
      </c>
      <c r="CT176" s="43">
        <f t="shared" si="75"/>
        <v>0</v>
      </c>
      <c r="CU176" s="43">
        <f t="shared" si="76"/>
        <v>-104000</v>
      </c>
      <c r="CV176" s="43">
        <f t="shared" si="77"/>
        <v>-40000</v>
      </c>
      <c r="CW176" s="43">
        <f t="shared" si="78"/>
        <v>-104000</v>
      </c>
      <c r="CX176" s="43">
        <f t="shared" si="79"/>
        <v>0</v>
      </c>
      <c r="CY176" s="43">
        <f t="shared" si="80"/>
        <v>0</v>
      </c>
      <c r="CZ176" s="43">
        <f t="shared" si="81"/>
        <v>-3032000</v>
      </c>
      <c r="DA176" s="43">
        <f t="shared" si="82"/>
        <v>-4864699</v>
      </c>
      <c r="DB176" s="43">
        <f t="shared" si="83"/>
        <v>0</v>
      </c>
      <c r="DC176" s="43">
        <f t="shared" si="84"/>
        <v>-56867484.200000003</v>
      </c>
      <c r="DD176" s="43">
        <f t="shared" si="86"/>
        <v>-2077141267.8</v>
      </c>
    </row>
    <row r="177" spans="1:108" x14ac:dyDescent="0.15">
      <c r="A177" s="24" t="s">
        <v>227</v>
      </c>
      <c r="B177" s="25"/>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25">
        <f t="shared" si="58"/>
        <v>0</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-4657661</v>
      </c>
      <c r="CG177" s="43">
        <f t="shared" si="62"/>
        <v>0</v>
      </c>
      <c r="CH177" s="43">
        <f t="shared" si="63"/>
        <v>-3709770</v>
      </c>
      <c r="CI177" s="43">
        <f t="shared" si="64"/>
        <v>0</v>
      </c>
      <c r="CJ177" s="43">
        <f t="shared" si="65"/>
        <v>0</v>
      </c>
      <c r="CK177" s="43">
        <f t="shared" si="66"/>
        <v>0</v>
      </c>
      <c r="CL177" s="43">
        <f t="shared" si="67"/>
        <v>0</v>
      </c>
      <c r="CM177" s="43">
        <f t="shared" si="68"/>
        <v>-3363200</v>
      </c>
      <c r="CN177" s="43">
        <f t="shared" si="69"/>
        <v>-28471200</v>
      </c>
      <c r="CO177" s="43">
        <f t="shared" si="70"/>
        <v>0</v>
      </c>
      <c r="CP177" s="43">
        <f t="shared" si="71"/>
        <v>0</v>
      </c>
      <c r="CQ177" s="43">
        <f t="shared" si="72"/>
        <v>0</v>
      </c>
      <c r="CR177" s="43">
        <f t="shared" si="73"/>
        <v>0</v>
      </c>
      <c r="CS177" s="43">
        <f t="shared" si="74"/>
        <v>-2670379.2000000002</v>
      </c>
      <c r="CT177" s="43">
        <f t="shared" si="75"/>
        <v>0</v>
      </c>
      <c r="CU177" s="43">
        <f t="shared" si="76"/>
        <v>-80000</v>
      </c>
      <c r="CV177" s="43">
        <f t="shared" si="77"/>
        <v>-8000</v>
      </c>
      <c r="CW177" s="43">
        <f t="shared" si="78"/>
        <v>-120000</v>
      </c>
      <c r="CX177" s="43">
        <f t="shared" si="79"/>
        <v>0</v>
      </c>
      <c r="CY177" s="43">
        <f t="shared" si="80"/>
        <v>0</v>
      </c>
      <c r="CZ177" s="43">
        <f t="shared" si="81"/>
        <v>-3376000</v>
      </c>
      <c r="DA177" s="43">
        <f t="shared" si="82"/>
        <v>-4426600</v>
      </c>
      <c r="DB177" s="43">
        <f t="shared" si="83"/>
        <v>0</v>
      </c>
      <c r="DC177" s="43">
        <f t="shared" si="84"/>
        <v>-51254810.200000003</v>
      </c>
      <c r="DD177" s="43">
        <f t="shared" si="86"/>
        <v>-2128396078</v>
      </c>
    </row>
    <row r="178" spans="1:108" x14ac:dyDescent="0.15">
      <c r="A178" s="24" t="s">
        <v>228</v>
      </c>
      <c r="B178" s="25"/>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25">
        <f t="shared" si="58"/>
        <v>0</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-4163509</v>
      </c>
      <c r="CG178" s="43">
        <f t="shared" si="62"/>
        <v>0</v>
      </c>
      <c r="CH178" s="43">
        <f t="shared" si="63"/>
        <v>-2516520</v>
      </c>
      <c r="CI178" s="43">
        <f t="shared" si="64"/>
        <v>0</v>
      </c>
      <c r="CJ178" s="43">
        <f t="shared" si="65"/>
        <v>0</v>
      </c>
      <c r="CK178" s="43">
        <f t="shared" si="66"/>
        <v>0</v>
      </c>
      <c r="CL178" s="43">
        <f t="shared" si="67"/>
        <v>0</v>
      </c>
      <c r="CM178" s="43">
        <f t="shared" si="68"/>
        <v>-2896000</v>
      </c>
      <c r="CN178" s="43">
        <f t="shared" si="69"/>
        <v>-26848000</v>
      </c>
      <c r="CO178" s="43">
        <f t="shared" si="70"/>
        <v>0</v>
      </c>
      <c r="CP178" s="43">
        <f t="shared" si="71"/>
        <v>0</v>
      </c>
      <c r="CQ178" s="43">
        <f t="shared" si="72"/>
        <v>0</v>
      </c>
      <c r="CR178" s="43">
        <f t="shared" si="73"/>
        <v>0</v>
      </c>
      <c r="CS178" s="43">
        <f t="shared" si="74"/>
        <v>-3671444.4</v>
      </c>
      <c r="CT178" s="43">
        <f t="shared" si="75"/>
        <v>0</v>
      </c>
      <c r="CU178" s="43">
        <f t="shared" si="76"/>
        <v>-88000</v>
      </c>
      <c r="CV178" s="43">
        <f t="shared" si="77"/>
        <v>-88000</v>
      </c>
      <c r="CW178" s="43">
        <f t="shared" si="78"/>
        <v>-256000</v>
      </c>
      <c r="CX178" s="43">
        <f t="shared" si="79"/>
        <v>0</v>
      </c>
      <c r="CY178" s="43">
        <f t="shared" si="80"/>
        <v>0</v>
      </c>
      <c r="CZ178" s="43">
        <f t="shared" si="81"/>
        <v>-2968000</v>
      </c>
      <c r="DA178" s="43">
        <f t="shared" si="82"/>
        <v>-4295803</v>
      </c>
      <c r="DB178" s="43">
        <f t="shared" si="83"/>
        <v>0</v>
      </c>
      <c r="DC178" s="43">
        <f t="shared" si="84"/>
        <v>-48119276.399999999</v>
      </c>
      <c r="DD178" s="43">
        <f t="shared" si="86"/>
        <v>-2176515354.4000001</v>
      </c>
    </row>
    <row r="179" spans="1:108" x14ac:dyDescent="0.15">
      <c r="A179" s="24" t="s">
        <v>229</v>
      </c>
      <c r="B179" s="25"/>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25">
        <f t="shared" si="58"/>
        <v>0</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-5420357</v>
      </c>
      <c r="CG179" s="43">
        <f t="shared" si="62"/>
        <v>0</v>
      </c>
      <c r="CH179" s="43">
        <f t="shared" si="63"/>
        <v>-3675714</v>
      </c>
      <c r="CI179" s="43">
        <f t="shared" si="64"/>
        <v>0</v>
      </c>
      <c r="CJ179" s="43">
        <f t="shared" si="65"/>
        <v>0</v>
      </c>
      <c r="CK179" s="43">
        <f t="shared" si="66"/>
        <v>0</v>
      </c>
      <c r="CL179" s="43">
        <f t="shared" si="67"/>
        <v>-7284.6</v>
      </c>
      <c r="CM179" s="43">
        <f t="shared" si="68"/>
        <v>-2504000</v>
      </c>
      <c r="CN179" s="43">
        <f t="shared" si="69"/>
        <v>-26460000</v>
      </c>
      <c r="CO179" s="43">
        <f t="shared" si="70"/>
        <v>0</v>
      </c>
      <c r="CP179" s="43">
        <f t="shared" si="71"/>
        <v>0</v>
      </c>
      <c r="CQ179" s="43">
        <f t="shared" si="72"/>
        <v>0</v>
      </c>
      <c r="CR179" s="43">
        <f t="shared" si="73"/>
        <v>0</v>
      </c>
      <c r="CS179" s="43">
        <f t="shared" si="74"/>
        <v>-4463703</v>
      </c>
      <c r="CT179" s="43">
        <f t="shared" si="75"/>
        <v>0</v>
      </c>
      <c r="CU179" s="43">
        <f t="shared" si="76"/>
        <v>-144000</v>
      </c>
      <c r="CV179" s="43">
        <f t="shared" si="77"/>
        <v>-232000</v>
      </c>
      <c r="CW179" s="43">
        <f t="shared" si="78"/>
        <v>-232000</v>
      </c>
      <c r="CX179" s="43">
        <f t="shared" si="79"/>
        <v>0</v>
      </c>
      <c r="CY179" s="43">
        <f t="shared" si="80"/>
        <v>0</v>
      </c>
      <c r="CZ179" s="43">
        <f t="shared" si="81"/>
        <v>-3240000</v>
      </c>
      <c r="DA179" s="43">
        <f t="shared" si="82"/>
        <v>-4128344</v>
      </c>
      <c r="DB179" s="43">
        <f t="shared" si="83"/>
        <v>0</v>
      </c>
      <c r="DC179" s="43">
        <f t="shared" si="84"/>
        <v>-50779402.600000001</v>
      </c>
      <c r="DD179" s="43">
        <f t="shared" si="86"/>
        <v>-2227294757</v>
      </c>
    </row>
    <row r="180" spans="1:108" x14ac:dyDescent="0.15">
      <c r="A180" s="24" t="s">
        <v>230</v>
      </c>
      <c r="B180" s="25"/>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25">
        <f t="shared" si="58"/>
        <v>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-4669719</v>
      </c>
      <c r="CG180" s="29">
        <f t="shared" si="62"/>
        <v>0</v>
      </c>
      <c r="CH180" s="29">
        <f t="shared" si="63"/>
        <v>-4648755</v>
      </c>
      <c r="CI180" s="29">
        <f t="shared" si="64"/>
        <v>0</v>
      </c>
      <c r="CJ180" s="29">
        <f t="shared" si="65"/>
        <v>-367</v>
      </c>
      <c r="CK180" s="29">
        <f t="shared" si="66"/>
        <v>0</v>
      </c>
      <c r="CL180" s="29">
        <f t="shared" si="67"/>
        <v>-2115.6</v>
      </c>
      <c r="CM180" s="29">
        <f t="shared" si="68"/>
        <v>-2624000</v>
      </c>
      <c r="CN180" s="29">
        <f t="shared" si="69"/>
        <v>-27112000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-328000</v>
      </c>
      <c r="CX180" s="29">
        <f t="shared" si="79"/>
        <v>0</v>
      </c>
      <c r="CY180" s="29">
        <f t="shared" si="80"/>
        <v>0</v>
      </c>
      <c r="CZ180" s="29">
        <f t="shared" si="81"/>
        <v>-3448000</v>
      </c>
      <c r="DA180" s="29">
        <f t="shared" si="82"/>
        <v>-5458790</v>
      </c>
      <c r="DB180" s="29">
        <f t="shared" si="83"/>
        <v>0</v>
      </c>
      <c r="DC180" s="29">
        <f t="shared" si="84"/>
        <v>-52691969.200000003</v>
      </c>
      <c r="DD180" s="29">
        <f t="shared" si="86"/>
        <v>-2279986726.1999998</v>
      </c>
    </row>
    <row r="181" spans="1:108" x14ac:dyDescent="0.15">
      <c r="A181" s="24" t="s">
        <v>231</v>
      </c>
      <c r="B181" s="25"/>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25">
        <f t="shared" si="58"/>
        <v>0</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-4856513</v>
      </c>
      <c r="CG181" s="29">
        <f t="shared" si="62"/>
        <v>0</v>
      </c>
      <c r="CH181" s="29">
        <f t="shared" si="63"/>
        <v>-5487301</v>
      </c>
      <c r="CI181" s="29">
        <f t="shared" si="64"/>
        <v>0</v>
      </c>
      <c r="CJ181" s="29">
        <f t="shared" si="65"/>
        <v>0</v>
      </c>
      <c r="CK181" s="29">
        <f t="shared" si="66"/>
        <v>0</v>
      </c>
      <c r="CL181" s="29">
        <f t="shared" si="67"/>
        <v>-2550.6</v>
      </c>
      <c r="CM181" s="29">
        <f t="shared" si="68"/>
        <v>-2040000</v>
      </c>
      <c r="CN181" s="29">
        <f t="shared" si="69"/>
        <v>-27075200</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-336000</v>
      </c>
      <c r="CX181" s="29">
        <f t="shared" si="79"/>
        <v>0</v>
      </c>
      <c r="CY181" s="29">
        <f t="shared" si="80"/>
        <v>0</v>
      </c>
      <c r="CZ181" s="29">
        <f t="shared" si="81"/>
        <v>-3496000</v>
      </c>
      <c r="DA181" s="29">
        <f t="shared" si="82"/>
        <v>-5252416</v>
      </c>
      <c r="DB181" s="29">
        <f t="shared" si="83"/>
        <v>0</v>
      </c>
      <c r="DC181" s="29">
        <f t="shared" si="84"/>
        <v>-52346273.200000003</v>
      </c>
      <c r="DD181" s="29">
        <f t="shared" si="86"/>
        <v>-2332332999.3999996</v>
      </c>
    </row>
    <row r="182" spans="1:108" x14ac:dyDescent="0.15">
      <c r="A182" s="24" t="s">
        <v>232</v>
      </c>
      <c r="B182" s="25"/>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25">
        <f t="shared" si="58"/>
        <v>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-2960840</v>
      </c>
      <c r="CG182" s="43">
        <f t="shared" si="62"/>
        <v>0</v>
      </c>
      <c r="CH182" s="43">
        <f t="shared" si="63"/>
        <v>-3759065</v>
      </c>
      <c r="CI182" s="29">
        <f t="shared" si="64"/>
        <v>0</v>
      </c>
      <c r="CJ182" s="43">
        <f t="shared" si="65"/>
        <v>-1628.8</v>
      </c>
      <c r="CK182" s="43">
        <f t="shared" si="66"/>
        <v>0</v>
      </c>
      <c r="CL182" s="43">
        <f t="shared" si="67"/>
        <v>0</v>
      </c>
      <c r="CM182" s="43">
        <f t="shared" si="68"/>
        <v>-2088000</v>
      </c>
      <c r="CN182" s="43">
        <f t="shared" si="69"/>
        <v>-24961800</v>
      </c>
      <c r="CO182" s="43">
        <f t="shared" si="70"/>
        <v>0</v>
      </c>
      <c r="CP182" s="43">
        <f t="shared" si="71"/>
        <v>0</v>
      </c>
      <c r="CQ182" s="43">
        <f t="shared" si="72"/>
        <v>-40000</v>
      </c>
      <c r="CR182" s="43">
        <f t="shared" si="73"/>
        <v>0</v>
      </c>
      <c r="CS182" s="43">
        <f t="shared" si="74"/>
        <v>-2198162.4</v>
      </c>
      <c r="CT182" s="43">
        <f t="shared" si="75"/>
        <v>0</v>
      </c>
      <c r="CU182" s="43">
        <f t="shared" si="76"/>
        <v>-192000</v>
      </c>
      <c r="CV182" s="43">
        <f t="shared" si="77"/>
        <v>-256000</v>
      </c>
      <c r="CW182" s="43">
        <f t="shared" si="78"/>
        <v>-408000</v>
      </c>
      <c r="CX182" s="43">
        <f t="shared" si="79"/>
        <v>0</v>
      </c>
      <c r="CY182" s="43">
        <f t="shared" si="80"/>
        <v>0</v>
      </c>
      <c r="CZ182" s="43">
        <f t="shared" si="81"/>
        <v>-3448000</v>
      </c>
      <c r="DA182" s="43">
        <f t="shared" si="82"/>
        <v>-4257949</v>
      </c>
      <c r="DB182" s="43">
        <f t="shared" si="83"/>
        <v>0</v>
      </c>
      <c r="DC182" s="43">
        <f t="shared" si="84"/>
        <v>-45083445.199999996</v>
      </c>
      <c r="DD182" s="43">
        <f t="shared" si="86"/>
        <v>-2377416444.5999994</v>
      </c>
    </row>
    <row r="183" spans="1:108" x14ac:dyDescent="0.15">
      <c r="A183" s="24" t="s">
        <v>233</v>
      </c>
      <c r="B183" s="25"/>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25">
        <f t="shared" si="58"/>
        <v>0</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-3546131</v>
      </c>
      <c r="CG183" s="43">
        <f t="shared" si="62"/>
        <v>0</v>
      </c>
      <c r="CH183" s="43">
        <f t="shared" si="63"/>
        <v>-5002982</v>
      </c>
      <c r="CI183" s="43">
        <f t="shared" si="64"/>
        <v>0</v>
      </c>
      <c r="CJ183" s="43">
        <f t="shared" si="65"/>
        <v>0</v>
      </c>
      <c r="CK183" s="43">
        <f t="shared" si="66"/>
        <v>0</v>
      </c>
      <c r="CL183" s="43">
        <f t="shared" si="67"/>
        <v>-7389.4</v>
      </c>
      <c r="CM183" s="43">
        <f t="shared" si="68"/>
        <v>-1608000</v>
      </c>
      <c r="CN183" s="43">
        <f t="shared" si="69"/>
        <v>-22696000</v>
      </c>
      <c r="CO183" s="43">
        <f t="shared" si="70"/>
        <v>0</v>
      </c>
      <c r="CP183" s="43">
        <f t="shared" si="71"/>
        <v>0</v>
      </c>
      <c r="CQ183" s="43">
        <f t="shared" si="72"/>
        <v>-152000</v>
      </c>
      <c r="CR183" s="43">
        <f t="shared" si="73"/>
        <v>0</v>
      </c>
      <c r="CS183" s="43">
        <f t="shared" si="74"/>
        <v>-3229231</v>
      </c>
      <c r="CT183" s="43">
        <f t="shared" si="75"/>
        <v>0</v>
      </c>
      <c r="CU183" s="43">
        <f t="shared" si="76"/>
        <v>-152000</v>
      </c>
      <c r="CV183" s="43">
        <f t="shared" si="77"/>
        <v>-248000</v>
      </c>
      <c r="CW183" s="43">
        <f t="shared" si="78"/>
        <v>-440000</v>
      </c>
      <c r="CX183" s="43">
        <f t="shared" si="79"/>
        <v>0</v>
      </c>
      <c r="CY183" s="43">
        <f t="shared" si="80"/>
        <v>0</v>
      </c>
      <c r="CZ183" s="43">
        <f t="shared" si="81"/>
        <v>-3212000</v>
      </c>
      <c r="DA183" s="43">
        <f t="shared" si="82"/>
        <v>-3781727</v>
      </c>
      <c r="DB183" s="43">
        <f t="shared" si="83"/>
        <v>0</v>
      </c>
      <c r="DC183" s="43">
        <f t="shared" si="84"/>
        <v>-44483460.399999999</v>
      </c>
      <c r="DD183" s="43">
        <f t="shared" si="86"/>
        <v>-2421899904.9999995</v>
      </c>
    </row>
    <row r="184" spans="1:108" x14ac:dyDescent="0.15">
      <c r="A184" s="24" t="s">
        <v>234</v>
      </c>
      <c r="B184" s="25"/>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25">
        <f t="shared" si="58"/>
        <v>0</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-3372937</v>
      </c>
      <c r="CG184" s="43">
        <f t="shared" si="62"/>
        <v>0</v>
      </c>
      <c r="CH184" s="43">
        <f t="shared" si="63"/>
        <v>-3652454</v>
      </c>
      <c r="CI184" s="43">
        <f t="shared" si="64"/>
        <v>0</v>
      </c>
      <c r="CJ184" s="43">
        <f t="shared" si="65"/>
        <v>0</v>
      </c>
      <c r="CK184" s="43">
        <f t="shared" si="66"/>
        <v>0</v>
      </c>
      <c r="CL184" s="43">
        <f t="shared" si="67"/>
        <v>-1284</v>
      </c>
      <c r="CM184" s="43">
        <f t="shared" si="68"/>
        <v>-952000</v>
      </c>
      <c r="CN184" s="43">
        <f t="shared" si="69"/>
        <v>-19840000</v>
      </c>
      <c r="CO184" s="43">
        <f t="shared" si="70"/>
        <v>0</v>
      </c>
      <c r="CP184" s="43">
        <f t="shared" si="71"/>
        <v>0</v>
      </c>
      <c r="CQ184" s="43">
        <f t="shared" si="72"/>
        <v>-272000</v>
      </c>
      <c r="CR184" s="43">
        <f t="shared" si="73"/>
        <v>0</v>
      </c>
      <c r="CS184" s="43">
        <f t="shared" si="74"/>
        <v>-1845106.8</v>
      </c>
      <c r="CT184" s="43">
        <f t="shared" si="75"/>
        <v>0</v>
      </c>
      <c r="CU184" s="43">
        <f t="shared" si="76"/>
        <v>-112000</v>
      </c>
      <c r="CV184" s="43">
        <f t="shared" si="77"/>
        <v>-368000</v>
      </c>
      <c r="CW184" s="43">
        <f t="shared" si="78"/>
        <v>-400000</v>
      </c>
      <c r="CX184" s="43">
        <f t="shared" si="79"/>
        <v>0</v>
      </c>
      <c r="CY184" s="43">
        <f t="shared" si="80"/>
        <v>0</v>
      </c>
      <c r="CZ184" s="43">
        <f t="shared" si="81"/>
        <v>-3064000</v>
      </c>
      <c r="DA184" s="43">
        <f t="shared" si="82"/>
        <v>-3106384</v>
      </c>
      <c r="DB184" s="43">
        <f t="shared" si="83"/>
        <v>0</v>
      </c>
      <c r="DC184" s="43">
        <f t="shared" si="84"/>
        <v>-37250165.799999997</v>
      </c>
      <c r="DD184" s="43">
        <f t="shared" si="86"/>
        <v>-2459150070.7999997</v>
      </c>
    </row>
    <row r="185" spans="1:108" x14ac:dyDescent="0.15">
      <c r="A185" s="24" t="s">
        <v>235</v>
      </c>
      <c r="B185" s="25"/>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25">
        <f t="shared" si="58"/>
        <v>0</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-2868592</v>
      </c>
      <c r="CG185" s="29">
        <f t="shared" si="62"/>
        <v>0</v>
      </c>
      <c r="CH185" s="29">
        <f t="shared" si="63"/>
        <v>-3330137</v>
      </c>
      <c r="CI185" s="29">
        <f t="shared" si="64"/>
        <v>0</v>
      </c>
      <c r="CJ185" s="29">
        <f t="shared" si="65"/>
        <v>0</v>
      </c>
      <c r="CK185" s="29">
        <f t="shared" si="66"/>
        <v>0</v>
      </c>
      <c r="CL185" s="29">
        <f t="shared" si="67"/>
        <v>-2137</v>
      </c>
      <c r="CM185" s="29">
        <f t="shared" si="68"/>
        <v>-808000</v>
      </c>
      <c r="CN185" s="29">
        <f t="shared" si="69"/>
        <v>-16855200</v>
      </c>
      <c r="CO185" s="29">
        <f t="shared" si="70"/>
        <v>0</v>
      </c>
      <c r="CP185" s="29">
        <f t="shared" si="71"/>
        <v>0</v>
      </c>
      <c r="CQ185" s="29">
        <f t="shared" si="72"/>
        <v>-248000</v>
      </c>
      <c r="CR185" s="29">
        <f t="shared" si="73"/>
        <v>0</v>
      </c>
      <c r="CS185" s="29">
        <f t="shared" si="74"/>
        <v>-3030495.2</v>
      </c>
      <c r="CT185" s="29">
        <f t="shared" si="75"/>
        <v>0</v>
      </c>
      <c r="CU185" s="29">
        <f t="shared" si="76"/>
        <v>-88000</v>
      </c>
      <c r="CV185" s="29">
        <f t="shared" si="77"/>
        <v>-496000</v>
      </c>
      <c r="CW185" s="29">
        <f t="shared" si="78"/>
        <v>-224000</v>
      </c>
      <c r="CX185" s="29">
        <f t="shared" si="79"/>
        <v>0</v>
      </c>
      <c r="CY185" s="29">
        <f t="shared" si="80"/>
        <v>0</v>
      </c>
      <c r="CZ185" s="29">
        <f t="shared" si="81"/>
        <v>-2632000</v>
      </c>
      <c r="DA185" s="29">
        <f t="shared" si="82"/>
        <v>-2794393</v>
      </c>
      <c r="DB185" s="29">
        <f t="shared" si="83"/>
        <v>0</v>
      </c>
      <c r="DC185" s="29">
        <f t="shared" si="84"/>
        <v>-33600954.200000003</v>
      </c>
      <c r="DD185" s="29">
        <f t="shared" si="86"/>
        <v>-2492751024.9999995</v>
      </c>
    </row>
    <row r="186" spans="1:108" x14ac:dyDescent="0.15">
      <c r="A186" s="24" t="s">
        <v>236</v>
      </c>
      <c r="B186" s="25"/>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25">
        <f t="shared" si="58"/>
        <v>0</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-1119341</v>
      </c>
      <c r="CG186" s="43">
        <f t="shared" si="62"/>
        <v>0</v>
      </c>
      <c r="CH186" s="43">
        <f t="shared" si="63"/>
        <v>-1048503</v>
      </c>
      <c r="CI186" s="43">
        <f t="shared" si="64"/>
        <v>0</v>
      </c>
      <c r="CJ186" s="43">
        <f t="shared" si="65"/>
        <v>0</v>
      </c>
      <c r="CK186" s="43">
        <f t="shared" si="66"/>
        <v>0</v>
      </c>
      <c r="CL186" s="43">
        <f t="shared" si="67"/>
        <v>-187.4</v>
      </c>
      <c r="CM186" s="43">
        <f t="shared" si="68"/>
        <v>-584000</v>
      </c>
      <c r="CN186" s="43">
        <f t="shared" si="69"/>
        <v>-12364800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-192000</v>
      </c>
      <c r="CX186" s="43">
        <f t="shared" si="79"/>
        <v>0</v>
      </c>
      <c r="CY186" s="43">
        <f t="shared" si="80"/>
        <v>0</v>
      </c>
      <c r="CZ186" s="43">
        <f t="shared" si="81"/>
        <v>-1768000</v>
      </c>
      <c r="DA186" s="43">
        <f t="shared" si="82"/>
        <v>-1970078</v>
      </c>
      <c r="DB186" s="43">
        <f t="shared" si="83"/>
        <v>0</v>
      </c>
      <c r="DC186" s="43">
        <f t="shared" si="84"/>
        <v>-19762171.200000003</v>
      </c>
      <c r="DD186" s="43">
        <f t="shared" si="86"/>
        <v>-2512513196.1999993</v>
      </c>
    </row>
    <row r="187" spans="1:108" x14ac:dyDescent="0.15">
      <c r="A187" s="24" t="s">
        <v>237</v>
      </c>
      <c r="B187" s="25"/>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25">
        <f t="shared" si="58"/>
        <v>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-2318273</v>
      </c>
      <c r="CG187" s="43">
        <f t="shared" si="62"/>
        <v>0</v>
      </c>
      <c r="CH187" s="43">
        <f t="shared" si="63"/>
        <v>-5083700</v>
      </c>
      <c r="CI187" s="43">
        <f t="shared" si="64"/>
        <v>0</v>
      </c>
      <c r="CJ187" s="43">
        <f t="shared" si="65"/>
        <v>-521.4</v>
      </c>
      <c r="CK187" s="43">
        <f t="shared" si="66"/>
        <v>0</v>
      </c>
      <c r="CL187" s="43">
        <f t="shared" si="67"/>
        <v>0</v>
      </c>
      <c r="CM187" s="43">
        <f t="shared" si="68"/>
        <v>-968000</v>
      </c>
      <c r="CN187" s="43">
        <f t="shared" si="69"/>
        <v>-13180800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-640000</v>
      </c>
      <c r="CX187" s="43">
        <f t="shared" si="79"/>
        <v>0</v>
      </c>
      <c r="CY187" s="43">
        <f t="shared" si="80"/>
        <v>0</v>
      </c>
      <c r="CZ187" s="43">
        <f t="shared" si="81"/>
        <v>-2836000</v>
      </c>
      <c r="DA187" s="43">
        <f t="shared" si="82"/>
        <v>-2630845</v>
      </c>
      <c r="DB187" s="43">
        <f t="shared" si="83"/>
        <v>0</v>
      </c>
      <c r="DC187" s="43">
        <f t="shared" si="84"/>
        <v>-31868880.399999999</v>
      </c>
      <c r="DD187" s="43">
        <f t="shared" si="86"/>
        <v>-2544382076.5999994</v>
      </c>
    </row>
    <row r="188" spans="1:108" x14ac:dyDescent="0.15">
      <c r="A188" s="24" t="s">
        <v>238</v>
      </c>
      <c r="B188" s="25"/>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25">
        <f t="shared" si="58"/>
        <v>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-824000</v>
      </c>
      <c r="CN188" s="29">
        <f t="shared" si="69"/>
        <v>-15099200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-912000</v>
      </c>
      <c r="CX188" s="29">
        <f t="shared" si="79"/>
        <v>0</v>
      </c>
      <c r="CY188" s="29">
        <f t="shared" si="80"/>
        <v>0</v>
      </c>
      <c r="CZ188" s="29">
        <f t="shared" si="81"/>
        <v>-3216000</v>
      </c>
      <c r="DA188" s="29">
        <f t="shared" si="82"/>
        <v>-3147845</v>
      </c>
      <c r="DB188" s="29">
        <f t="shared" si="83"/>
        <v>0</v>
      </c>
      <c r="DC188" s="29">
        <f t="shared" si="84"/>
        <v>-35592575.799999997</v>
      </c>
      <c r="DD188" s="29">
        <f t="shared" si="86"/>
        <v>-2579974652.3999996</v>
      </c>
    </row>
    <row r="189" spans="1:108" x14ac:dyDescent="0.15">
      <c r="A189" s="24" t="s">
        <v>239</v>
      </c>
      <c r="B189" s="25"/>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25">
        <f t="shared" si="58"/>
        <v>0</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-1545164</v>
      </c>
      <c r="CG189" s="43">
        <f t="shared" si="62"/>
        <v>0</v>
      </c>
      <c r="CH189" s="43">
        <f t="shared" si="63"/>
        <v>-3811874</v>
      </c>
      <c r="CI189" s="29">
        <f t="shared" si="64"/>
        <v>0</v>
      </c>
      <c r="CJ189" s="43">
        <f t="shared" si="65"/>
        <v>-1809</v>
      </c>
      <c r="CK189" s="43">
        <f t="shared" si="66"/>
        <v>0</v>
      </c>
      <c r="CL189" s="43">
        <f t="shared" si="67"/>
        <v>0</v>
      </c>
      <c r="CM189" s="43">
        <f t="shared" si="68"/>
        <v>-720000</v>
      </c>
      <c r="CN189" s="43">
        <f t="shared" si="69"/>
        <v>-12792800</v>
      </c>
      <c r="CO189" s="43">
        <f t="shared" si="70"/>
        <v>0</v>
      </c>
      <c r="CP189" s="43">
        <f t="shared" si="71"/>
        <v>0</v>
      </c>
      <c r="CQ189" s="43">
        <f t="shared" si="72"/>
        <v>-632000</v>
      </c>
      <c r="CR189" s="43">
        <f t="shared" si="73"/>
        <v>0</v>
      </c>
      <c r="CS189" s="43">
        <f t="shared" si="74"/>
        <v>-2203519.2000000002</v>
      </c>
      <c r="CT189" s="43">
        <f t="shared" si="75"/>
        <v>0</v>
      </c>
      <c r="CU189" s="43">
        <f t="shared" si="76"/>
        <v>-112000</v>
      </c>
      <c r="CV189" s="43">
        <f t="shared" si="77"/>
        <v>-1417600</v>
      </c>
      <c r="CW189" s="43">
        <f t="shared" si="78"/>
        <v>-864000</v>
      </c>
      <c r="CX189" s="43">
        <f t="shared" si="79"/>
        <v>0</v>
      </c>
      <c r="CY189" s="43">
        <f t="shared" si="80"/>
        <v>0</v>
      </c>
      <c r="CZ189" s="43">
        <f t="shared" si="81"/>
        <v>-2988000</v>
      </c>
      <c r="DA189" s="43">
        <f t="shared" si="82"/>
        <v>-2566265</v>
      </c>
      <c r="DB189" s="43">
        <f t="shared" si="83"/>
        <v>0</v>
      </c>
      <c r="DC189" s="43">
        <f t="shared" si="84"/>
        <v>-30015031.199999999</v>
      </c>
      <c r="DD189" s="43">
        <f t="shared" si="86"/>
        <v>-2609989683.5999994</v>
      </c>
    </row>
    <row r="190" spans="1:108" x14ac:dyDescent="0.15">
      <c r="A190" s="24" t="s">
        <v>240</v>
      </c>
      <c r="B190" s="25"/>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25">
        <f t="shared" si="58"/>
        <v>0</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-2201609</v>
      </c>
      <c r="CG190" s="43">
        <f t="shared" si="62"/>
        <v>0</v>
      </c>
      <c r="CH190" s="43">
        <f t="shared" si="63"/>
        <v>-5519220</v>
      </c>
      <c r="CI190" s="43">
        <f t="shared" si="64"/>
        <v>0</v>
      </c>
      <c r="CJ190" s="43">
        <f t="shared" si="65"/>
        <v>0</v>
      </c>
      <c r="CK190" s="43">
        <f t="shared" si="66"/>
        <v>0</v>
      </c>
      <c r="CL190" s="43">
        <f t="shared" si="67"/>
        <v>-7284.6</v>
      </c>
      <c r="CM190" s="43">
        <f t="shared" si="68"/>
        <v>-736000</v>
      </c>
      <c r="CN190" s="43">
        <f t="shared" si="69"/>
        <v>-12947200</v>
      </c>
      <c r="CO190" s="43">
        <f t="shared" si="70"/>
        <v>0</v>
      </c>
      <c r="CP190" s="43">
        <f t="shared" si="71"/>
        <v>0</v>
      </c>
      <c r="CQ190" s="43">
        <f t="shared" si="72"/>
        <v>-688000</v>
      </c>
      <c r="CR190" s="43">
        <f t="shared" si="73"/>
        <v>0</v>
      </c>
      <c r="CS190" s="43">
        <f t="shared" si="74"/>
        <v>-2582583.6</v>
      </c>
      <c r="CT190" s="43">
        <f t="shared" si="75"/>
        <v>-8000</v>
      </c>
      <c r="CU190" s="43">
        <f t="shared" si="76"/>
        <v>-120000</v>
      </c>
      <c r="CV190" s="43">
        <f t="shared" si="77"/>
        <v>-1843200</v>
      </c>
      <c r="CW190" s="43">
        <f t="shared" si="78"/>
        <v>-1088400</v>
      </c>
      <c r="CX190" s="43">
        <f t="shared" si="79"/>
        <v>0</v>
      </c>
      <c r="CY190" s="43">
        <f t="shared" si="80"/>
        <v>0</v>
      </c>
      <c r="CZ190" s="43">
        <f t="shared" si="81"/>
        <v>-2820000</v>
      </c>
      <c r="DA190" s="43">
        <f t="shared" si="82"/>
        <v>-2610585</v>
      </c>
      <c r="DB190" s="43">
        <f t="shared" si="83"/>
        <v>0</v>
      </c>
      <c r="DC190" s="43">
        <f t="shared" si="84"/>
        <v>-33516082.200000003</v>
      </c>
      <c r="DD190" s="43">
        <f t="shared" si="86"/>
        <v>-2643505765.7999992</v>
      </c>
    </row>
    <row r="191" spans="1:108" x14ac:dyDescent="0.15">
      <c r="A191" s="24" t="s">
        <v>241</v>
      </c>
      <c r="B191" s="25"/>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25">
        <f t="shared" si="58"/>
        <v>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-1830075</v>
      </c>
      <c r="CG191" s="43">
        <f t="shared" si="62"/>
        <v>0</v>
      </c>
      <c r="CH191" s="43">
        <f t="shared" si="63"/>
        <v>-4218397</v>
      </c>
      <c r="CI191" s="43">
        <f t="shared" si="64"/>
        <v>0</v>
      </c>
      <c r="CJ191" s="43">
        <f t="shared" si="65"/>
        <v>0</v>
      </c>
      <c r="CK191" s="43">
        <f t="shared" si="66"/>
        <v>0</v>
      </c>
      <c r="CL191" s="43">
        <f t="shared" si="67"/>
        <v>-7284.6</v>
      </c>
      <c r="CM191" s="43">
        <f t="shared" si="68"/>
        <v>-528000</v>
      </c>
      <c r="CN191" s="43">
        <f t="shared" si="69"/>
        <v>-11527200</v>
      </c>
      <c r="CO191" s="43">
        <f t="shared" si="70"/>
        <v>0</v>
      </c>
      <c r="CP191" s="43">
        <f t="shared" si="71"/>
        <v>0</v>
      </c>
      <c r="CQ191" s="43">
        <f t="shared" si="72"/>
        <v>-720000</v>
      </c>
      <c r="CR191" s="43">
        <f t="shared" si="73"/>
        <v>0</v>
      </c>
      <c r="CS191" s="43">
        <f t="shared" si="74"/>
        <v>-2141584.6</v>
      </c>
      <c r="CT191" s="43">
        <f t="shared" si="75"/>
        <v>-32000</v>
      </c>
      <c r="CU191" s="43">
        <f t="shared" si="76"/>
        <v>-112000</v>
      </c>
      <c r="CV191" s="43">
        <f t="shared" si="77"/>
        <v>-1854400</v>
      </c>
      <c r="CW191" s="43">
        <f t="shared" si="78"/>
        <v>-1726400</v>
      </c>
      <c r="CX191" s="43">
        <f t="shared" si="79"/>
        <v>0</v>
      </c>
      <c r="CY191" s="43">
        <f t="shared" si="80"/>
        <v>0</v>
      </c>
      <c r="CZ191" s="43">
        <f t="shared" si="81"/>
        <v>-2892000</v>
      </c>
      <c r="DA191" s="43">
        <f t="shared" si="82"/>
        <v>-2615700</v>
      </c>
      <c r="DB191" s="43">
        <f t="shared" si="83"/>
        <v>0</v>
      </c>
      <c r="DC191" s="43">
        <f t="shared" si="84"/>
        <v>-30421041.200000003</v>
      </c>
      <c r="DD191" s="43">
        <f t="shared" si="86"/>
        <v>-2673926806.999999</v>
      </c>
    </row>
    <row r="192" spans="1:108" x14ac:dyDescent="0.15">
      <c r="A192" s="24" t="s">
        <v>242</v>
      </c>
      <c r="B192" s="25"/>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25">
        <f t="shared" si="58"/>
        <v>0</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-2196925</v>
      </c>
      <c r="CG192" s="43">
        <f t="shared" si="62"/>
        <v>0</v>
      </c>
      <c r="CH192" s="43">
        <f t="shared" si="63"/>
        <v>-4987062</v>
      </c>
      <c r="CI192" s="43">
        <f t="shared" si="64"/>
        <v>0</v>
      </c>
      <c r="CJ192" s="43">
        <f t="shared" si="65"/>
        <v>0</v>
      </c>
      <c r="CK192" s="43">
        <f t="shared" si="66"/>
        <v>-8000</v>
      </c>
      <c r="CL192" s="43">
        <f t="shared" si="67"/>
        <v>-2193.4</v>
      </c>
      <c r="CM192" s="43">
        <f t="shared" si="68"/>
        <v>-512000</v>
      </c>
      <c r="CN192" s="43">
        <f t="shared" si="69"/>
        <v>-11276000</v>
      </c>
      <c r="CO192" s="43">
        <f t="shared" si="70"/>
        <v>0</v>
      </c>
      <c r="CP192" s="43">
        <f t="shared" si="71"/>
        <v>0</v>
      </c>
      <c r="CQ192" s="43">
        <f t="shared" si="72"/>
        <v>-832000</v>
      </c>
      <c r="CR192" s="43">
        <f t="shared" si="73"/>
        <v>0</v>
      </c>
      <c r="CS192" s="43">
        <f t="shared" si="74"/>
        <v>-2501301.7999999998</v>
      </c>
      <c r="CT192" s="43">
        <f t="shared" si="75"/>
        <v>-8000</v>
      </c>
      <c r="CU192" s="43">
        <f t="shared" si="76"/>
        <v>-64000</v>
      </c>
      <c r="CV192" s="43">
        <f t="shared" si="77"/>
        <v>-2224000</v>
      </c>
      <c r="CW192" s="43">
        <f t="shared" si="78"/>
        <v>-1624600</v>
      </c>
      <c r="CX192" s="43">
        <f t="shared" si="79"/>
        <v>0</v>
      </c>
      <c r="CY192" s="43">
        <f t="shared" si="80"/>
        <v>0</v>
      </c>
      <c r="CZ192" s="43">
        <f t="shared" si="81"/>
        <v>-2640000</v>
      </c>
      <c r="DA192" s="43">
        <f t="shared" si="82"/>
        <v>-2251547</v>
      </c>
      <c r="DB192" s="43">
        <f t="shared" si="83"/>
        <v>0</v>
      </c>
      <c r="DC192" s="43">
        <f t="shared" si="84"/>
        <v>-31375629.199999999</v>
      </c>
      <c r="DD192" s="43">
        <f t="shared" si="86"/>
        <v>-2705302436.1999989</v>
      </c>
    </row>
    <row r="193" spans="1:108" x14ac:dyDescent="0.15">
      <c r="A193" s="24" t="s">
        <v>243</v>
      </c>
      <c r="B193" s="25"/>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25">
        <f t="shared" si="58"/>
        <v>0</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-1788525</v>
      </c>
      <c r="CG193" s="43">
        <f t="shared" si="62"/>
        <v>0</v>
      </c>
      <c r="CH193" s="43">
        <f t="shared" si="63"/>
        <v>-5601079</v>
      </c>
      <c r="CI193" s="43">
        <f t="shared" si="64"/>
        <v>0</v>
      </c>
      <c r="CJ193" s="43">
        <f t="shared" si="65"/>
        <v>0</v>
      </c>
      <c r="CK193" s="43">
        <f t="shared" si="66"/>
        <v>0</v>
      </c>
      <c r="CL193" s="43">
        <f t="shared" si="67"/>
        <v>-20122.8</v>
      </c>
      <c r="CM193" s="43">
        <f t="shared" si="68"/>
        <v>-432000</v>
      </c>
      <c r="CN193" s="43">
        <f t="shared" si="69"/>
        <v>-9580800</v>
      </c>
      <c r="CO193" s="43">
        <f t="shared" si="70"/>
        <v>0</v>
      </c>
      <c r="CP193" s="43">
        <f t="shared" si="71"/>
        <v>0</v>
      </c>
      <c r="CQ193" s="43">
        <f t="shared" si="72"/>
        <v>-1003200</v>
      </c>
      <c r="CR193" s="43">
        <f t="shared" si="73"/>
        <v>0</v>
      </c>
      <c r="CS193" s="43">
        <f t="shared" si="74"/>
        <v>-2841774.2</v>
      </c>
      <c r="CT193" s="43">
        <f t="shared" si="75"/>
        <v>-56000</v>
      </c>
      <c r="CU193" s="43">
        <f t="shared" si="76"/>
        <v>-40000</v>
      </c>
      <c r="CV193" s="43">
        <f t="shared" si="77"/>
        <v>-2521600</v>
      </c>
      <c r="CW193" s="43">
        <f t="shared" si="78"/>
        <v>-1688000</v>
      </c>
      <c r="CX193" s="43">
        <f t="shared" si="79"/>
        <v>0</v>
      </c>
      <c r="CY193" s="43">
        <f t="shared" si="80"/>
        <v>0</v>
      </c>
      <c r="CZ193" s="43">
        <f t="shared" si="81"/>
        <v>-2584000</v>
      </c>
      <c r="DA193" s="43">
        <f t="shared" si="82"/>
        <v>-2575700</v>
      </c>
      <c r="DB193" s="43">
        <f t="shared" si="83"/>
        <v>0</v>
      </c>
      <c r="DC193" s="43">
        <f t="shared" si="84"/>
        <v>-30916801</v>
      </c>
      <c r="DD193" s="43">
        <f t="shared" si="86"/>
        <v>-2736219237.1999989</v>
      </c>
    </row>
    <row r="194" spans="1:108" x14ac:dyDescent="0.15">
      <c r="A194" s="24" t="s">
        <v>244</v>
      </c>
      <c r="B194" s="25"/>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25">
        <f t="shared" ref="Z194:Z257" si="87">SUM(B194:Y194)</f>
        <v>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-1738468</v>
      </c>
      <c r="CG194" s="29">
        <f t="shared" ref="CG194:CG257" si="91">D194-BF194</f>
        <v>0</v>
      </c>
      <c r="CH194" s="29">
        <f t="shared" ref="CH194:CH257" si="92">E194-BG194</f>
        <v>-4756223</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-376000</v>
      </c>
      <c r="CN194" s="29">
        <f t="shared" ref="CN194:CN257" si="98">K194-BM194</f>
        <v>-8200000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-3388000</v>
      </c>
      <c r="CW194" s="29">
        <f t="shared" ref="CW194:CW257" si="107">T194-BV194</f>
        <v>-1904000</v>
      </c>
      <c r="CX194" s="29">
        <f t="shared" ref="CX194:CX257" si="108">U194-BW194</f>
        <v>0</v>
      </c>
      <c r="CY194" s="29">
        <f t="shared" ref="CY194:CY257" si="109">V194-BX194</f>
        <v>0</v>
      </c>
      <c r="CZ194" s="29">
        <f t="shared" ref="CZ194:CZ257" si="110">W194-BY194</f>
        <v>-2472000</v>
      </c>
      <c r="DA194" s="29">
        <f t="shared" ref="DA194:DA257" si="111">X194-BZ194</f>
        <v>-2340590</v>
      </c>
      <c r="DB194" s="29">
        <f t="shared" ref="DB194:DB257" si="112">Y194-CA194</f>
        <v>0</v>
      </c>
      <c r="DC194" s="29">
        <f t="shared" ref="DC194:DC257" si="113">Z194-CB194</f>
        <v>-29898321.199999999</v>
      </c>
      <c r="DD194" s="29">
        <f t="shared" si="86"/>
        <v>-2766117558.3999987</v>
      </c>
    </row>
    <row r="195" spans="1:108" x14ac:dyDescent="0.15">
      <c r="A195" s="24" t="s">
        <v>245</v>
      </c>
      <c r="B195" s="25"/>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25">
        <f t="shared" si="87"/>
        <v>0</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-8353600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-3590880</v>
      </c>
      <c r="CW195" s="29">
        <f t="shared" si="107"/>
        <v>-2424000</v>
      </c>
      <c r="CX195" s="29">
        <f t="shared" si="108"/>
        <v>0</v>
      </c>
      <c r="CY195" s="29">
        <f t="shared" si="109"/>
        <v>0</v>
      </c>
      <c r="CZ195" s="29">
        <f t="shared" si="110"/>
        <v>-2648000</v>
      </c>
      <c r="DA195" s="29">
        <f t="shared" si="111"/>
        <v>-2844735</v>
      </c>
      <c r="DB195" s="29">
        <f t="shared" si="112"/>
        <v>0</v>
      </c>
      <c r="DC195" s="29">
        <f t="shared" si="113"/>
        <v>-33008826.399999999</v>
      </c>
      <c r="DD195" s="29">
        <f t="shared" si="86"/>
        <v>-2799126384.7999988</v>
      </c>
    </row>
    <row r="196" spans="1:108" x14ac:dyDescent="0.15">
      <c r="A196" s="24" t="s">
        <v>246</v>
      </c>
      <c r="B196" s="25"/>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25">
        <f t="shared" si="87"/>
        <v>0</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-1747564</v>
      </c>
      <c r="CG196" s="43">
        <f t="shared" si="91"/>
        <v>0</v>
      </c>
      <c r="CH196" s="43">
        <f t="shared" si="92"/>
        <v>-4664502</v>
      </c>
      <c r="CI196" s="29">
        <f t="shared" si="93"/>
        <v>0</v>
      </c>
      <c r="CJ196" s="43">
        <f t="shared" si="94"/>
        <v>-3491.4</v>
      </c>
      <c r="CK196" s="43">
        <f t="shared" si="95"/>
        <v>0</v>
      </c>
      <c r="CL196" s="43">
        <f t="shared" si="96"/>
        <v>-1185</v>
      </c>
      <c r="CM196" s="43">
        <f t="shared" si="97"/>
        <v>-288000</v>
      </c>
      <c r="CN196" s="43">
        <f t="shared" si="98"/>
        <v>-7029600</v>
      </c>
      <c r="CO196" s="43">
        <f t="shared" si="99"/>
        <v>0</v>
      </c>
      <c r="CP196" s="43">
        <f t="shared" si="100"/>
        <v>0</v>
      </c>
      <c r="CQ196" s="43">
        <f t="shared" si="101"/>
        <v>-3390400</v>
      </c>
      <c r="CR196" s="43">
        <f t="shared" si="102"/>
        <v>-40000</v>
      </c>
      <c r="CS196" s="43">
        <f t="shared" si="103"/>
        <v>-1944932.2</v>
      </c>
      <c r="CT196" s="43">
        <f t="shared" si="104"/>
        <v>-56000</v>
      </c>
      <c r="CU196" s="43">
        <f t="shared" si="105"/>
        <v>-64000</v>
      </c>
      <c r="CV196" s="43">
        <f t="shared" si="106"/>
        <v>-3739200</v>
      </c>
      <c r="CW196" s="43">
        <f t="shared" si="107"/>
        <v>-2456000</v>
      </c>
      <c r="CX196" s="43">
        <f t="shared" si="108"/>
        <v>0</v>
      </c>
      <c r="CY196" s="43">
        <f t="shared" si="109"/>
        <v>0</v>
      </c>
      <c r="CZ196" s="43">
        <f t="shared" si="110"/>
        <v>-2420000</v>
      </c>
      <c r="DA196" s="43">
        <f t="shared" si="111"/>
        <v>-2283800</v>
      </c>
      <c r="DB196" s="43">
        <f t="shared" si="112"/>
        <v>0</v>
      </c>
      <c r="DC196" s="43">
        <f t="shared" si="113"/>
        <v>-30232674.599999998</v>
      </c>
      <c r="DD196" s="43">
        <f t="shared" ref="DD196:DD259" si="115">DD195+DC196</f>
        <v>-2829359059.3999987</v>
      </c>
    </row>
    <row r="197" spans="1:108" x14ac:dyDescent="0.15">
      <c r="A197" s="24" t="s">
        <v>247</v>
      </c>
      <c r="B197" s="25"/>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25">
        <f t="shared" si="87"/>
        <v>0</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-1188587</v>
      </c>
      <c r="CG197" s="43">
        <f t="shared" si="91"/>
        <v>0</v>
      </c>
      <c r="CH197" s="43">
        <f t="shared" si="92"/>
        <v>-5715579</v>
      </c>
      <c r="CI197" s="43">
        <f t="shared" si="93"/>
        <v>0</v>
      </c>
      <c r="CJ197" s="43">
        <f t="shared" si="94"/>
        <v>0</v>
      </c>
      <c r="CK197" s="43">
        <f t="shared" si="95"/>
        <v>-120000</v>
      </c>
      <c r="CL197" s="43">
        <f t="shared" si="96"/>
        <v>-1903</v>
      </c>
      <c r="CM197" s="43">
        <f t="shared" si="97"/>
        <v>-152000</v>
      </c>
      <c r="CN197" s="43">
        <f t="shared" si="98"/>
        <v>-6476000</v>
      </c>
      <c r="CO197" s="43">
        <f t="shared" si="99"/>
        <v>0</v>
      </c>
      <c r="CP197" s="43">
        <f t="shared" si="100"/>
        <v>0</v>
      </c>
      <c r="CQ197" s="43">
        <f t="shared" si="101"/>
        <v>-2972800</v>
      </c>
      <c r="CR197" s="43">
        <f t="shared" si="102"/>
        <v>-72000</v>
      </c>
      <c r="CS197" s="43">
        <f t="shared" si="103"/>
        <v>-2664349.7999999998</v>
      </c>
      <c r="CT197" s="43">
        <f t="shared" si="104"/>
        <v>-56000</v>
      </c>
      <c r="CU197" s="43">
        <f t="shared" si="105"/>
        <v>-16000</v>
      </c>
      <c r="CV197" s="43">
        <f t="shared" si="106"/>
        <v>-4536800</v>
      </c>
      <c r="CW197" s="43">
        <f t="shared" si="107"/>
        <v>-2400000</v>
      </c>
      <c r="CX197" s="43">
        <f t="shared" si="108"/>
        <v>0</v>
      </c>
      <c r="CY197" s="43">
        <f t="shared" si="109"/>
        <v>0</v>
      </c>
      <c r="CZ197" s="43">
        <f t="shared" si="110"/>
        <v>-2088000</v>
      </c>
      <c r="DA197" s="43">
        <f t="shared" si="111"/>
        <v>-3409480</v>
      </c>
      <c r="DB197" s="43">
        <f t="shared" si="112"/>
        <v>0</v>
      </c>
      <c r="DC197" s="43">
        <f t="shared" si="113"/>
        <v>-31901498.800000001</v>
      </c>
      <c r="DD197" s="43">
        <f t="shared" si="115"/>
        <v>-2861260558.1999989</v>
      </c>
    </row>
    <row r="198" spans="1:108" x14ac:dyDescent="0.15">
      <c r="A198" s="24" t="s">
        <v>248</v>
      </c>
      <c r="B198" s="25"/>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25">
        <f t="shared" si="87"/>
        <v>0</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-877730</v>
      </c>
      <c r="CG198" s="43">
        <f t="shared" si="91"/>
        <v>0</v>
      </c>
      <c r="CH198" s="43">
        <f t="shared" si="92"/>
        <v>-3282046</v>
      </c>
      <c r="CI198" s="43">
        <f t="shared" si="93"/>
        <v>0</v>
      </c>
      <c r="CJ198" s="43">
        <f t="shared" si="94"/>
        <v>0</v>
      </c>
      <c r="CK198" s="43">
        <f t="shared" si="95"/>
        <v>-300000</v>
      </c>
      <c r="CL198" s="43">
        <f t="shared" si="96"/>
        <v>0</v>
      </c>
      <c r="CM198" s="43">
        <f t="shared" si="97"/>
        <v>-288000</v>
      </c>
      <c r="CN198" s="43">
        <f t="shared" si="98"/>
        <v>-5184000</v>
      </c>
      <c r="CO198" s="43">
        <f t="shared" si="99"/>
        <v>0</v>
      </c>
      <c r="CP198" s="43">
        <f t="shared" si="100"/>
        <v>0</v>
      </c>
      <c r="CQ198" s="43">
        <f t="shared" si="101"/>
        <v>-2856000</v>
      </c>
      <c r="CR198" s="43">
        <f t="shared" si="102"/>
        <v>-208000</v>
      </c>
      <c r="CS198" s="43">
        <f t="shared" si="103"/>
        <v>-2304418.4</v>
      </c>
      <c r="CT198" s="43">
        <f t="shared" si="104"/>
        <v>-64000</v>
      </c>
      <c r="CU198" s="43">
        <f t="shared" si="105"/>
        <v>-16000</v>
      </c>
      <c r="CV198" s="43">
        <f t="shared" si="106"/>
        <v>-4083200</v>
      </c>
      <c r="CW198" s="43">
        <f t="shared" si="107"/>
        <v>-2384000</v>
      </c>
      <c r="CX198" s="43">
        <f t="shared" si="108"/>
        <v>0</v>
      </c>
      <c r="CY198" s="43">
        <f t="shared" si="109"/>
        <v>0</v>
      </c>
      <c r="CZ198" s="43">
        <f t="shared" si="110"/>
        <v>-1616000</v>
      </c>
      <c r="DA198" s="43">
        <f t="shared" si="111"/>
        <v>-2356375</v>
      </c>
      <c r="DB198" s="43">
        <f t="shared" si="112"/>
        <v>0</v>
      </c>
      <c r="DC198" s="43">
        <f t="shared" si="113"/>
        <v>-25851769.399999999</v>
      </c>
      <c r="DD198" s="43">
        <f t="shared" si="115"/>
        <v>-2887112327.599999</v>
      </c>
    </row>
    <row r="199" spans="1:108" x14ac:dyDescent="0.15">
      <c r="A199" s="24" t="s">
        <v>249</v>
      </c>
      <c r="B199" s="25"/>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25">
        <f t="shared" si="87"/>
        <v>0</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-892872</v>
      </c>
      <c r="CG199" s="43">
        <f t="shared" si="91"/>
        <v>0</v>
      </c>
      <c r="CH199" s="43">
        <f t="shared" si="92"/>
        <v>-3695509</v>
      </c>
      <c r="CI199" s="43">
        <f t="shared" si="93"/>
        <v>0</v>
      </c>
      <c r="CJ199" s="43">
        <f t="shared" si="94"/>
        <v>0</v>
      </c>
      <c r="CK199" s="43">
        <f t="shared" si="95"/>
        <v>-352000</v>
      </c>
      <c r="CL199" s="43">
        <f t="shared" si="96"/>
        <v>-1135.2</v>
      </c>
      <c r="CM199" s="43">
        <f t="shared" si="97"/>
        <v>-72000</v>
      </c>
      <c r="CN199" s="43">
        <f t="shared" si="98"/>
        <v>-4916000</v>
      </c>
      <c r="CO199" s="43">
        <f t="shared" si="99"/>
        <v>0</v>
      </c>
      <c r="CP199" s="43">
        <f t="shared" si="100"/>
        <v>0</v>
      </c>
      <c r="CQ199" s="43">
        <f t="shared" si="101"/>
        <v>-3601600</v>
      </c>
      <c r="CR199" s="43">
        <f t="shared" si="102"/>
        <v>-288000</v>
      </c>
      <c r="CS199" s="43">
        <f t="shared" si="103"/>
        <v>-2440305.4</v>
      </c>
      <c r="CT199" s="43">
        <f t="shared" si="104"/>
        <v>-160000</v>
      </c>
      <c r="CU199" s="43">
        <f t="shared" si="105"/>
        <v>0</v>
      </c>
      <c r="CV199" s="43">
        <f t="shared" si="106"/>
        <v>-4480000</v>
      </c>
      <c r="CW199" s="43">
        <f t="shared" si="107"/>
        <v>-3038000</v>
      </c>
      <c r="CX199" s="43">
        <f t="shared" si="108"/>
        <v>0</v>
      </c>
      <c r="CY199" s="43">
        <f t="shared" si="109"/>
        <v>0</v>
      </c>
      <c r="CZ199" s="43">
        <f t="shared" si="110"/>
        <v>-1832000</v>
      </c>
      <c r="DA199" s="43">
        <f t="shared" si="111"/>
        <v>-1933000</v>
      </c>
      <c r="DB199" s="43">
        <f t="shared" si="112"/>
        <v>0</v>
      </c>
      <c r="DC199" s="43">
        <f t="shared" si="113"/>
        <v>-27750421.600000001</v>
      </c>
      <c r="DD199" s="43">
        <f t="shared" si="115"/>
        <v>-2914862749.1999989</v>
      </c>
    </row>
    <row r="200" spans="1:108" x14ac:dyDescent="0.15">
      <c r="A200" s="24" t="s">
        <v>250</v>
      </c>
      <c r="B200" s="25"/>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25">
        <f t="shared" si="87"/>
        <v>0</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-1055430</v>
      </c>
      <c r="CG200" s="43">
        <f t="shared" si="91"/>
        <v>0</v>
      </c>
      <c r="CH200" s="43">
        <f t="shared" si="92"/>
        <v>-4707955</v>
      </c>
      <c r="CI200" s="43">
        <f t="shared" si="93"/>
        <v>0</v>
      </c>
      <c r="CJ200" s="43">
        <f t="shared" si="94"/>
        <v>-176</v>
      </c>
      <c r="CK200" s="43">
        <f t="shared" si="95"/>
        <v>-552000</v>
      </c>
      <c r="CL200" s="43">
        <f t="shared" si="96"/>
        <v>-12408.4</v>
      </c>
      <c r="CM200" s="43">
        <f t="shared" si="97"/>
        <v>-112000</v>
      </c>
      <c r="CN200" s="43">
        <f t="shared" si="98"/>
        <v>-4028000</v>
      </c>
      <c r="CO200" s="43">
        <f t="shared" si="99"/>
        <v>0</v>
      </c>
      <c r="CP200" s="43">
        <f t="shared" si="100"/>
        <v>0</v>
      </c>
      <c r="CQ200" s="43">
        <f t="shared" si="101"/>
        <v>-3733600</v>
      </c>
      <c r="CR200" s="43">
        <f t="shared" si="102"/>
        <v>-324000</v>
      </c>
      <c r="CS200" s="43">
        <f t="shared" si="103"/>
        <v>-1530864.4</v>
      </c>
      <c r="CT200" s="43">
        <f t="shared" si="104"/>
        <v>-280000</v>
      </c>
      <c r="CU200" s="43">
        <f t="shared" si="105"/>
        <v>0</v>
      </c>
      <c r="CV200" s="43">
        <f t="shared" si="106"/>
        <v>-4283200</v>
      </c>
      <c r="CW200" s="43">
        <f t="shared" si="107"/>
        <v>-3206000</v>
      </c>
      <c r="CX200" s="43">
        <f t="shared" si="108"/>
        <v>0</v>
      </c>
      <c r="CY200" s="43">
        <f t="shared" si="109"/>
        <v>0</v>
      </c>
      <c r="CZ200" s="43">
        <f t="shared" si="110"/>
        <v>-1432000</v>
      </c>
      <c r="DA200" s="43">
        <f t="shared" si="111"/>
        <v>-2024200</v>
      </c>
      <c r="DB200" s="43">
        <f t="shared" si="112"/>
        <v>0</v>
      </c>
      <c r="DC200" s="43">
        <f t="shared" si="113"/>
        <v>-27313833.800000001</v>
      </c>
      <c r="DD200" s="43">
        <f t="shared" si="115"/>
        <v>-2942176582.999999</v>
      </c>
    </row>
    <row r="201" spans="1:108" x14ac:dyDescent="0.15">
      <c r="A201" s="24" t="s">
        <v>251</v>
      </c>
      <c r="B201" s="25"/>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25">
        <f t="shared" si="87"/>
        <v>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-3819450</v>
      </c>
      <c r="CI201" s="29">
        <f t="shared" si="93"/>
        <v>-2</v>
      </c>
      <c r="CJ201" s="29">
        <f t="shared" si="94"/>
        <v>0</v>
      </c>
      <c r="CK201" s="29">
        <f t="shared" si="95"/>
        <v>-744000</v>
      </c>
      <c r="CL201" s="29">
        <f t="shared" si="96"/>
        <v>-3535.4</v>
      </c>
      <c r="CM201" s="29">
        <f t="shared" si="97"/>
        <v>-64000</v>
      </c>
      <c r="CN201" s="29">
        <f t="shared" si="98"/>
        <v>-2776000</v>
      </c>
      <c r="CO201" s="29">
        <f t="shared" si="99"/>
        <v>0</v>
      </c>
      <c r="CP201" s="29">
        <f t="shared" si="100"/>
        <v>0</v>
      </c>
      <c r="CQ201" s="29">
        <f t="shared" si="101"/>
        <v>-4510100</v>
      </c>
      <c r="CR201" s="29">
        <f t="shared" si="102"/>
        <v>-260000</v>
      </c>
      <c r="CS201" s="29">
        <f t="shared" si="103"/>
        <v>-1841998.4</v>
      </c>
      <c r="CT201" s="29">
        <f t="shared" si="104"/>
        <v>-240000</v>
      </c>
      <c r="CU201" s="29">
        <f t="shared" si="105"/>
        <v>0</v>
      </c>
      <c r="CV201" s="29">
        <f t="shared" si="106"/>
        <v>-4272000</v>
      </c>
      <c r="CW201" s="29">
        <f t="shared" si="107"/>
        <v>-3424000</v>
      </c>
      <c r="CX201" s="29">
        <f t="shared" si="108"/>
        <v>0</v>
      </c>
      <c r="CY201" s="29">
        <f t="shared" si="109"/>
        <v>0</v>
      </c>
      <c r="CZ201" s="29">
        <f t="shared" si="110"/>
        <v>-1056000</v>
      </c>
      <c r="DA201" s="29">
        <f t="shared" si="111"/>
        <v>-2249600</v>
      </c>
      <c r="DB201" s="29">
        <f t="shared" si="112"/>
        <v>0</v>
      </c>
      <c r="DC201" s="29">
        <f t="shared" si="113"/>
        <v>-26460939.800000001</v>
      </c>
      <c r="DD201" s="29">
        <f t="shared" si="115"/>
        <v>-2968637522.7999992</v>
      </c>
    </row>
    <row r="202" spans="1:108" x14ac:dyDescent="0.15">
      <c r="A202" s="24" t="s">
        <v>252</v>
      </c>
      <c r="B202" s="25"/>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25">
        <f t="shared" si="87"/>
        <v>0</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-952000</v>
      </c>
      <c r="CL202" s="29">
        <f t="shared" si="96"/>
        <v>-7678.6</v>
      </c>
      <c r="CM202" s="29">
        <f t="shared" si="97"/>
        <v>-56000</v>
      </c>
      <c r="CN202" s="29">
        <f t="shared" si="98"/>
        <v>-2312000</v>
      </c>
      <c r="CO202" s="29">
        <f t="shared" si="99"/>
        <v>0</v>
      </c>
      <c r="CP202" s="29">
        <f t="shared" si="100"/>
        <v>0</v>
      </c>
      <c r="CQ202" s="29">
        <f t="shared" si="101"/>
        <v>-5957600</v>
      </c>
      <c r="CR202" s="29">
        <f t="shared" si="102"/>
        <v>-472000</v>
      </c>
      <c r="CS202" s="29">
        <f t="shared" si="103"/>
        <v>-1906107.2</v>
      </c>
      <c r="CT202" s="29">
        <f t="shared" si="104"/>
        <v>-304000</v>
      </c>
      <c r="CU202" s="29">
        <f t="shared" si="105"/>
        <v>0</v>
      </c>
      <c r="CV202" s="29">
        <f t="shared" si="106"/>
        <v>-4380800</v>
      </c>
      <c r="CW202" s="29">
        <f t="shared" si="107"/>
        <v>-3864000</v>
      </c>
      <c r="CX202" s="29">
        <f t="shared" si="108"/>
        <v>0</v>
      </c>
      <c r="CY202" s="29">
        <f t="shared" si="109"/>
        <v>0</v>
      </c>
      <c r="CZ202" s="29">
        <f t="shared" si="110"/>
        <v>-1088000</v>
      </c>
      <c r="DA202" s="29">
        <f t="shared" si="111"/>
        <v>-2586440</v>
      </c>
      <c r="DB202" s="29">
        <f t="shared" si="112"/>
        <v>0</v>
      </c>
      <c r="DC202" s="29">
        <f t="shared" si="113"/>
        <v>-29413185.599999998</v>
      </c>
      <c r="DD202" s="29">
        <f t="shared" si="115"/>
        <v>-2998050708.3999991</v>
      </c>
    </row>
    <row r="203" spans="1:108" x14ac:dyDescent="0.15">
      <c r="A203" s="24" t="s">
        <v>253</v>
      </c>
      <c r="B203" s="25"/>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25">
        <f t="shared" si="87"/>
        <v>0</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-542820</v>
      </c>
      <c r="CG203" s="43">
        <f t="shared" si="91"/>
        <v>0</v>
      </c>
      <c r="CH203" s="43">
        <f t="shared" si="92"/>
        <v>-4878499</v>
      </c>
      <c r="CI203" s="29">
        <f t="shared" si="93"/>
        <v>0</v>
      </c>
      <c r="CJ203" s="43">
        <f t="shared" si="94"/>
        <v>-111.8</v>
      </c>
      <c r="CK203" s="43">
        <f t="shared" si="95"/>
        <v>-1460000</v>
      </c>
      <c r="CL203" s="43">
        <f t="shared" si="96"/>
        <v>0</v>
      </c>
      <c r="CM203" s="43">
        <f t="shared" si="97"/>
        <v>-40000</v>
      </c>
      <c r="CN203" s="43">
        <f t="shared" si="98"/>
        <v>-2632000</v>
      </c>
      <c r="CO203" s="43">
        <f t="shared" si="99"/>
        <v>0</v>
      </c>
      <c r="CP203" s="43">
        <f t="shared" si="100"/>
        <v>0</v>
      </c>
      <c r="CQ203" s="43">
        <f t="shared" si="101"/>
        <v>-6445600</v>
      </c>
      <c r="CR203" s="43">
        <f t="shared" si="102"/>
        <v>-800000</v>
      </c>
      <c r="CS203" s="43">
        <f t="shared" si="103"/>
        <v>-1936344.2</v>
      </c>
      <c r="CT203" s="43">
        <f t="shared" si="104"/>
        <v>-216000</v>
      </c>
      <c r="CU203" s="43">
        <f t="shared" si="105"/>
        <v>0</v>
      </c>
      <c r="CV203" s="43">
        <f t="shared" si="106"/>
        <v>-4400000</v>
      </c>
      <c r="CW203" s="43">
        <f t="shared" si="107"/>
        <v>-4036000</v>
      </c>
      <c r="CX203" s="43">
        <f t="shared" si="108"/>
        <v>0</v>
      </c>
      <c r="CY203" s="43">
        <f t="shared" si="109"/>
        <v>0</v>
      </c>
      <c r="CZ203" s="43">
        <f t="shared" si="110"/>
        <v>-1176000</v>
      </c>
      <c r="DA203" s="43">
        <f t="shared" si="111"/>
        <v>-1277800</v>
      </c>
      <c r="DB203" s="43">
        <f t="shared" si="112"/>
        <v>0</v>
      </c>
      <c r="DC203" s="43">
        <f t="shared" si="113"/>
        <v>-29873175</v>
      </c>
      <c r="DD203" s="43">
        <f t="shared" si="115"/>
        <v>-3027923883.3999991</v>
      </c>
    </row>
    <row r="204" spans="1:108" x14ac:dyDescent="0.15">
      <c r="A204" s="24" t="s">
        <v>254</v>
      </c>
      <c r="B204" s="25"/>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25">
        <f t="shared" si="87"/>
        <v>0</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-994680</v>
      </c>
      <c r="CG204" s="43">
        <f t="shared" si="91"/>
        <v>0</v>
      </c>
      <c r="CH204" s="43">
        <f t="shared" si="92"/>
        <v>-6109028</v>
      </c>
      <c r="CI204" s="43">
        <f t="shared" si="93"/>
        <v>0</v>
      </c>
      <c r="CJ204" s="43">
        <f t="shared" si="94"/>
        <v>0</v>
      </c>
      <c r="CK204" s="43">
        <f t="shared" si="95"/>
        <v>-1672000</v>
      </c>
      <c r="CL204" s="43">
        <f t="shared" si="96"/>
        <v>-806</v>
      </c>
      <c r="CM204" s="43">
        <f t="shared" si="97"/>
        <v>-40000</v>
      </c>
      <c r="CN204" s="43">
        <f t="shared" si="98"/>
        <v>-2560000</v>
      </c>
      <c r="CO204" s="43">
        <f t="shared" si="99"/>
        <v>0</v>
      </c>
      <c r="CP204" s="43">
        <f t="shared" si="100"/>
        <v>0</v>
      </c>
      <c r="CQ204" s="43">
        <f t="shared" si="101"/>
        <v>-6778640</v>
      </c>
      <c r="CR204" s="43">
        <f t="shared" si="102"/>
        <v>-988000</v>
      </c>
      <c r="CS204" s="43">
        <f t="shared" si="103"/>
        <v>-1556573.2</v>
      </c>
      <c r="CT204" s="43">
        <f t="shared" si="104"/>
        <v>-320000</v>
      </c>
      <c r="CU204" s="43">
        <f t="shared" si="105"/>
        <v>0</v>
      </c>
      <c r="CV204" s="43">
        <f t="shared" si="106"/>
        <v>-4512480</v>
      </c>
      <c r="CW204" s="43">
        <f t="shared" si="107"/>
        <v>-4208000</v>
      </c>
      <c r="CX204" s="43">
        <f t="shared" si="108"/>
        <v>0</v>
      </c>
      <c r="CY204" s="43">
        <f t="shared" si="109"/>
        <v>0</v>
      </c>
      <c r="CZ204" s="43">
        <f t="shared" si="110"/>
        <v>-856000</v>
      </c>
      <c r="DA204" s="43">
        <f t="shared" si="111"/>
        <v>-1808536</v>
      </c>
      <c r="DB204" s="43">
        <f t="shared" si="112"/>
        <v>0</v>
      </c>
      <c r="DC204" s="43">
        <f t="shared" si="113"/>
        <v>-32452743.199999999</v>
      </c>
      <c r="DD204" s="43">
        <f t="shared" si="115"/>
        <v>-3060376626.599999</v>
      </c>
    </row>
    <row r="205" spans="1:108" x14ac:dyDescent="0.15">
      <c r="A205" s="24" t="s">
        <v>255</v>
      </c>
      <c r="B205" s="25"/>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25">
        <f t="shared" si="87"/>
        <v>0</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-608000</v>
      </c>
      <c r="CG205" s="43">
        <f t="shared" si="91"/>
        <v>0</v>
      </c>
      <c r="CH205" s="43">
        <f t="shared" si="92"/>
        <v>-4336496</v>
      </c>
      <c r="CI205" s="43">
        <f t="shared" si="93"/>
        <v>0</v>
      </c>
      <c r="CJ205" s="43">
        <f t="shared" si="94"/>
        <v>0</v>
      </c>
      <c r="CK205" s="43">
        <f t="shared" si="95"/>
        <v>-1680000</v>
      </c>
      <c r="CL205" s="43">
        <f t="shared" si="96"/>
        <v>-1590.6</v>
      </c>
      <c r="CM205" s="43">
        <f t="shared" si="97"/>
        <v>-24000</v>
      </c>
      <c r="CN205" s="43">
        <f t="shared" si="98"/>
        <v>-2384000</v>
      </c>
      <c r="CO205" s="43">
        <f t="shared" si="99"/>
        <v>0</v>
      </c>
      <c r="CP205" s="43">
        <f t="shared" si="100"/>
        <v>0</v>
      </c>
      <c r="CQ205" s="43">
        <f t="shared" si="101"/>
        <v>-6568000</v>
      </c>
      <c r="CR205" s="43">
        <f t="shared" si="102"/>
        <v>-1088000</v>
      </c>
      <c r="CS205" s="43">
        <f t="shared" si="103"/>
        <v>-1697089.8</v>
      </c>
      <c r="CT205" s="43">
        <f t="shared" si="104"/>
        <v>-416000</v>
      </c>
      <c r="CU205" s="43">
        <f t="shared" si="105"/>
        <v>0</v>
      </c>
      <c r="CV205" s="43">
        <f t="shared" si="106"/>
        <v>-4307200</v>
      </c>
      <c r="CW205" s="43">
        <f t="shared" si="107"/>
        <v>-3372000</v>
      </c>
      <c r="CX205" s="43">
        <f t="shared" si="108"/>
        <v>0</v>
      </c>
      <c r="CY205" s="43">
        <f t="shared" si="109"/>
        <v>0</v>
      </c>
      <c r="CZ205" s="43">
        <f t="shared" si="110"/>
        <v>-816000</v>
      </c>
      <c r="DA205" s="43">
        <f t="shared" si="111"/>
        <v>-1837625</v>
      </c>
      <c r="DB205" s="43">
        <f t="shared" si="112"/>
        <v>0</v>
      </c>
      <c r="DC205" s="43">
        <f t="shared" si="113"/>
        <v>-29176001.399999999</v>
      </c>
      <c r="DD205" s="43">
        <f t="shared" si="115"/>
        <v>-3089552627.999999</v>
      </c>
    </row>
    <row r="206" spans="1:108" x14ac:dyDescent="0.15">
      <c r="A206" s="24" t="s">
        <v>256</v>
      </c>
      <c r="B206" s="25"/>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25">
        <f t="shared" si="87"/>
        <v>0</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-779235</v>
      </c>
      <c r="CG206" s="43">
        <f t="shared" si="91"/>
        <v>0</v>
      </c>
      <c r="CH206" s="43">
        <f t="shared" si="92"/>
        <v>-4746689</v>
      </c>
      <c r="CI206" s="43">
        <f t="shared" si="93"/>
        <v>0</v>
      </c>
      <c r="CJ206" s="43">
        <f t="shared" si="94"/>
        <v>0</v>
      </c>
      <c r="CK206" s="43">
        <f t="shared" si="95"/>
        <v>-1668000</v>
      </c>
      <c r="CL206" s="43">
        <f t="shared" si="96"/>
        <v>-1906</v>
      </c>
      <c r="CM206" s="43">
        <f t="shared" si="97"/>
        <v>-24000</v>
      </c>
      <c r="CN206" s="43">
        <f t="shared" si="98"/>
        <v>-1640000</v>
      </c>
      <c r="CO206" s="43">
        <f t="shared" si="99"/>
        <v>0</v>
      </c>
      <c r="CP206" s="43">
        <f t="shared" si="100"/>
        <v>0</v>
      </c>
      <c r="CQ206" s="43">
        <f t="shared" si="101"/>
        <v>-6796800</v>
      </c>
      <c r="CR206" s="43">
        <f t="shared" si="102"/>
        <v>-848000</v>
      </c>
      <c r="CS206" s="43">
        <f t="shared" si="103"/>
        <v>-1629007.2</v>
      </c>
      <c r="CT206" s="43">
        <f t="shared" si="104"/>
        <v>-344000</v>
      </c>
      <c r="CU206" s="43">
        <f t="shared" si="105"/>
        <v>0</v>
      </c>
      <c r="CV206" s="43">
        <f t="shared" si="106"/>
        <v>-4053600</v>
      </c>
      <c r="CW206" s="43">
        <f t="shared" si="107"/>
        <v>-4086160</v>
      </c>
      <c r="CX206" s="43">
        <f t="shared" si="108"/>
        <v>0</v>
      </c>
      <c r="CY206" s="43">
        <f t="shared" si="109"/>
        <v>0</v>
      </c>
      <c r="CZ206" s="43">
        <f t="shared" si="110"/>
        <v>-752000</v>
      </c>
      <c r="DA206" s="43">
        <f t="shared" si="111"/>
        <v>-1594190</v>
      </c>
      <c r="DB206" s="43">
        <f t="shared" si="112"/>
        <v>0</v>
      </c>
      <c r="DC206" s="43">
        <f t="shared" si="113"/>
        <v>-28963587.199999999</v>
      </c>
      <c r="DD206" s="43">
        <f t="shared" si="115"/>
        <v>-3118516215.1999989</v>
      </c>
    </row>
    <row r="207" spans="1:108" x14ac:dyDescent="0.15">
      <c r="A207" s="24" t="s">
        <v>257</v>
      </c>
      <c r="B207" s="25"/>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25">
        <f t="shared" si="87"/>
        <v>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-792500</v>
      </c>
      <c r="CG207" s="43">
        <f t="shared" si="91"/>
        <v>0</v>
      </c>
      <c r="CH207" s="43">
        <f t="shared" si="92"/>
        <v>-5028162</v>
      </c>
      <c r="CI207" s="43">
        <f t="shared" si="93"/>
        <v>0</v>
      </c>
      <c r="CJ207" s="43">
        <f t="shared" si="94"/>
        <v>0</v>
      </c>
      <c r="CK207" s="43">
        <f t="shared" si="95"/>
        <v>-1928000</v>
      </c>
      <c r="CL207" s="43">
        <f t="shared" si="96"/>
        <v>-10520</v>
      </c>
      <c r="CM207" s="43">
        <f t="shared" si="97"/>
        <v>-32000</v>
      </c>
      <c r="CN207" s="43">
        <f t="shared" si="98"/>
        <v>-1520000</v>
      </c>
      <c r="CO207" s="43">
        <f t="shared" si="99"/>
        <v>-11.8</v>
      </c>
      <c r="CP207" s="43">
        <f t="shared" si="100"/>
        <v>0</v>
      </c>
      <c r="CQ207" s="43">
        <f t="shared" si="101"/>
        <v>-6749600</v>
      </c>
      <c r="CR207" s="43">
        <f t="shared" si="102"/>
        <v>-1224000</v>
      </c>
      <c r="CS207" s="43">
        <f t="shared" si="103"/>
        <v>-1110506.2</v>
      </c>
      <c r="CT207" s="43">
        <f t="shared" si="104"/>
        <v>-328000</v>
      </c>
      <c r="CU207" s="43">
        <f t="shared" si="105"/>
        <v>0</v>
      </c>
      <c r="CV207" s="43">
        <f t="shared" si="106"/>
        <v>-4227200</v>
      </c>
      <c r="CW207" s="43">
        <f t="shared" si="107"/>
        <v>-4236000</v>
      </c>
      <c r="CX207" s="43">
        <f t="shared" si="108"/>
        <v>0</v>
      </c>
      <c r="CY207" s="43">
        <f t="shared" si="109"/>
        <v>0</v>
      </c>
      <c r="CZ207" s="43">
        <f t="shared" si="110"/>
        <v>-1156000</v>
      </c>
      <c r="DA207" s="43">
        <f t="shared" si="111"/>
        <v>-968000</v>
      </c>
      <c r="DB207" s="43">
        <f t="shared" si="112"/>
        <v>0</v>
      </c>
      <c r="DC207" s="43">
        <f t="shared" si="113"/>
        <v>-29310500</v>
      </c>
      <c r="DD207" s="43">
        <f t="shared" si="115"/>
        <v>-3147826715.1999989</v>
      </c>
    </row>
    <row r="208" spans="1:108" x14ac:dyDescent="0.15">
      <c r="A208" s="24" t="s">
        <v>258</v>
      </c>
      <c r="B208" s="25"/>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25">
        <f t="shared" si="87"/>
        <v>0</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-748475</v>
      </c>
      <c r="CG208" s="29">
        <f t="shared" si="91"/>
        <v>0</v>
      </c>
      <c r="CH208" s="29">
        <f t="shared" si="92"/>
        <v>-4412335</v>
      </c>
      <c r="CI208" s="29">
        <f t="shared" si="93"/>
        <v>0</v>
      </c>
      <c r="CJ208" s="29">
        <f t="shared" si="94"/>
        <v>0</v>
      </c>
      <c r="CK208" s="29">
        <f t="shared" si="95"/>
        <v>-2216000</v>
      </c>
      <c r="CL208" s="29">
        <f t="shared" si="96"/>
        <v>-3338.2</v>
      </c>
      <c r="CM208" s="29">
        <f t="shared" si="97"/>
        <v>-16000</v>
      </c>
      <c r="CN208" s="29">
        <f t="shared" si="98"/>
        <v>-1080000</v>
      </c>
      <c r="CO208" s="29">
        <f t="shared" si="99"/>
        <v>0</v>
      </c>
      <c r="CP208" s="29">
        <f t="shared" si="100"/>
        <v>0</v>
      </c>
      <c r="CQ208" s="29">
        <f t="shared" si="101"/>
        <v>-6509600</v>
      </c>
      <c r="CR208" s="29">
        <f t="shared" si="102"/>
        <v>-1288000</v>
      </c>
      <c r="CS208" s="29">
        <f t="shared" si="103"/>
        <v>-1590956.2</v>
      </c>
      <c r="CT208" s="29">
        <f t="shared" si="104"/>
        <v>-328000</v>
      </c>
      <c r="CU208" s="29">
        <f t="shared" si="105"/>
        <v>0</v>
      </c>
      <c r="CV208" s="29">
        <f t="shared" si="106"/>
        <v>-3995200</v>
      </c>
      <c r="CW208" s="29">
        <f t="shared" si="107"/>
        <v>-4727600</v>
      </c>
      <c r="CX208" s="29">
        <f t="shared" si="108"/>
        <v>0</v>
      </c>
      <c r="CY208" s="29">
        <f t="shared" si="109"/>
        <v>0</v>
      </c>
      <c r="CZ208" s="29">
        <f t="shared" si="110"/>
        <v>-672000</v>
      </c>
      <c r="DA208" s="29">
        <f t="shared" si="111"/>
        <v>-1144000</v>
      </c>
      <c r="DB208" s="29">
        <f t="shared" si="112"/>
        <v>0</v>
      </c>
      <c r="DC208" s="29">
        <f t="shared" si="113"/>
        <v>-28731504.399999999</v>
      </c>
      <c r="DD208" s="29">
        <f t="shared" si="115"/>
        <v>-3176558219.599999</v>
      </c>
    </row>
    <row r="209" spans="1:108" x14ac:dyDescent="0.15">
      <c r="A209" s="24" t="s">
        <v>259</v>
      </c>
      <c r="B209" s="25"/>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25">
        <f t="shared" si="87"/>
        <v>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-2608000</v>
      </c>
      <c r="CL209" s="29">
        <f t="shared" si="96"/>
        <v>-6452.8</v>
      </c>
      <c r="CM209" s="29">
        <f t="shared" si="97"/>
        <v>0</v>
      </c>
      <c r="CN209" s="29">
        <f t="shared" si="98"/>
        <v>-1352000</v>
      </c>
      <c r="CO209" s="29">
        <f t="shared" si="99"/>
        <v>0</v>
      </c>
      <c r="CP209" s="29">
        <f t="shared" si="100"/>
        <v>0</v>
      </c>
      <c r="CQ209" s="29">
        <f t="shared" si="101"/>
        <v>-7226400</v>
      </c>
      <c r="CR209" s="29">
        <f t="shared" si="102"/>
        <v>-1276000</v>
      </c>
      <c r="CS209" s="29">
        <f t="shared" si="103"/>
        <v>-1173303.2</v>
      </c>
      <c r="CT209" s="29">
        <f t="shared" si="104"/>
        <v>-424000</v>
      </c>
      <c r="CU209" s="29">
        <f t="shared" si="105"/>
        <v>0</v>
      </c>
      <c r="CV209" s="29">
        <f t="shared" si="106"/>
        <v>-3986400</v>
      </c>
      <c r="CW209" s="29">
        <f t="shared" si="107"/>
        <v>-5252000</v>
      </c>
      <c r="CX209" s="29">
        <f t="shared" si="108"/>
        <v>0</v>
      </c>
      <c r="CY209" s="29">
        <f t="shared" si="109"/>
        <v>0</v>
      </c>
      <c r="CZ209" s="29">
        <f t="shared" si="110"/>
        <v>-788000</v>
      </c>
      <c r="DA209" s="29">
        <f t="shared" si="111"/>
        <v>-1778400</v>
      </c>
      <c r="DB209" s="29">
        <f t="shared" si="112"/>
        <v>0</v>
      </c>
      <c r="DC209" s="29">
        <f t="shared" si="113"/>
        <v>-32521302.599999998</v>
      </c>
      <c r="DD209" s="29">
        <f t="shared" si="115"/>
        <v>-3209079522.1999989</v>
      </c>
    </row>
    <row r="210" spans="1:108" x14ac:dyDescent="0.15">
      <c r="A210" s="24" t="s">
        <v>260</v>
      </c>
      <c r="B210" s="25"/>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25">
        <f t="shared" si="87"/>
        <v>0</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-129220</v>
      </c>
      <c r="CG210" s="43">
        <f t="shared" si="91"/>
        <v>0</v>
      </c>
      <c r="CH210" s="43">
        <f t="shared" si="92"/>
        <v>-4532125</v>
      </c>
      <c r="CI210" s="29">
        <f t="shared" si="93"/>
        <v>0</v>
      </c>
      <c r="CJ210" s="43">
        <f t="shared" si="94"/>
        <v>0</v>
      </c>
      <c r="CK210" s="43">
        <f t="shared" si="95"/>
        <v>-2760000</v>
      </c>
      <c r="CL210" s="43">
        <f t="shared" si="96"/>
        <v>0</v>
      </c>
      <c r="CM210" s="43">
        <f t="shared" si="97"/>
        <v>0</v>
      </c>
      <c r="CN210" s="43">
        <f t="shared" si="98"/>
        <v>-920000</v>
      </c>
      <c r="CO210" s="43">
        <f t="shared" si="99"/>
        <v>0</v>
      </c>
      <c r="CP210" s="43">
        <f t="shared" si="100"/>
        <v>0</v>
      </c>
      <c r="CQ210" s="43">
        <f t="shared" si="101"/>
        <v>-8015200</v>
      </c>
      <c r="CR210" s="43">
        <f t="shared" si="102"/>
        <v>-1668000</v>
      </c>
      <c r="CS210" s="43">
        <f t="shared" si="103"/>
        <v>-2200983</v>
      </c>
      <c r="CT210" s="43">
        <f t="shared" si="104"/>
        <v>-392000</v>
      </c>
      <c r="CU210" s="43">
        <f t="shared" si="105"/>
        <v>0</v>
      </c>
      <c r="CV210" s="43">
        <f t="shared" si="106"/>
        <v>-3660800</v>
      </c>
      <c r="CW210" s="43">
        <f t="shared" si="107"/>
        <v>-5216800</v>
      </c>
      <c r="CX210" s="43">
        <f t="shared" si="108"/>
        <v>0</v>
      </c>
      <c r="CY210" s="43">
        <f t="shared" si="109"/>
        <v>0</v>
      </c>
      <c r="CZ210" s="43">
        <f t="shared" si="110"/>
        <v>-568000</v>
      </c>
      <c r="DA210" s="43">
        <f t="shared" si="111"/>
        <v>-1764000</v>
      </c>
      <c r="DB210" s="43">
        <f t="shared" si="112"/>
        <v>0</v>
      </c>
      <c r="DC210" s="43">
        <f t="shared" si="113"/>
        <v>-31827128</v>
      </c>
      <c r="DD210" s="43">
        <f t="shared" si="115"/>
        <v>-3240906650.1999989</v>
      </c>
    </row>
    <row r="211" spans="1:108" x14ac:dyDescent="0.15">
      <c r="A211" s="24" t="s">
        <v>261</v>
      </c>
      <c r="B211" s="25"/>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25">
        <f t="shared" si="87"/>
        <v>0</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-641330</v>
      </c>
      <c r="CG211" s="43">
        <f t="shared" si="91"/>
        <v>0</v>
      </c>
      <c r="CH211" s="43">
        <f t="shared" si="92"/>
        <v>-5131418</v>
      </c>
      <c r="CI211" s="43">
        <f t="shared" si="93"/>
        <v>0</v>
      </c>
      <c r="CJ211" s="43">
        <f t="shared" si="94"/>
        <v>0</v>
      </c>
      <c r="CK211" s="43">
        <f t="shared" si="95"/>
        <v>-2968000</v>
      </c>
      <c r="CL211" s="43">
        <f t="shared" si="96"/>
        <v>-2378.6</v>
      </c>
      <c r="CM211" s="43">
        <f t="shared" si="97"/>
        <v>0</v>
      </c>
      <c r="CN211" s="43">
        <f t="shared" si="98"/>
        <v>-736000</v>
      </c>
      <c r="CO211" s="43">
        <f t="shared" si="99"/>
        <v>0</v>
      </c>
      <c r="CP211" s="43">
        <f t="shared" si="100"/>
        <v>0</v>
      </c>
      <c r="CQ211" s="43">
        <f t="shared" si="101"/>
        <v>-8032000</v>
      </c>
      <c r="CR211" s="43">
        <f t="shared" si="102"/>
        <v>-1760000</v>
      </c>
      <c r="CS211" s="43">
        <f t="shared" si="103"/>
        <v>-1525844.4</v>
      </c>
      <c r="CT211" s="43">
        <f t="shared" si="104"/>
        <v>-480000</v>
      </c>
      <c r="CU211" s="43">
        <f t="shared" si="105"/>
        <v>0</v>
      </c>
      <c r="CV211" s="43">
        <f t="shared" si="106"/>
        <v>-3950400</v>
      </c>
      <c r="CW211" s="43">
        <f t="shared" si="107"/>
        <v>-5103120</v>
      </c>
      <c r="CX211" s="43">
        <f t="shared" si="108"/>
        <v>0</v>
      </c>
      <c r="CY211" s="43">
        <f t="shared" si="109"/>
        <v>0</v>
      </c>
      <c r="CZ211" s="43">
        <f t="shared" si="110"/>
        <v>-648000</v>
      </c>
      <c r="DA211" s="43">
        <f t="shared" si="111"/>
        <v>-1910870</v>
      </c>
      <c r="DB211" s="43">
        <f t="shared" si="112"/>
        <v>-16000</v>
      </c>
      <c r="DC211" s="43">
        <f t="shared" si="113"/>
        <v>-32905361</v>
      </c>
      <c r="DD211" s="43">
        <f t="shared" si="115"/>
        <v>-3273812011.1999989</v>
      </c>
    </row>
    <row r="212" spans="1:108" x14ac:dyDescent="0.15">
      <c r="A212" s="24" t="s">
        <v>262</v>
      </c>
      <c r="B212" s="25"/>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25">
        <f t="shared" si="87"/>
        <v>0</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-598810</v>
      </c>
      <c r="CG212" s="43">
        <f t="shared" si="91"/>
        <v>0</v>
      </c>
      <c r="CH212" s="43">
        <f t="shared" si="92"/>
        <v>-3476095</v>
      </c>
      <c r="CI212" s="43">
        <f t="shared" si="93"/>
        <v>0</v>
      </c>
      <c r="CJ212" s="43">
        <f t="shared" si="94"/>
        <v>0</v>
      </c>
      <c r="CK212" s="43">
        <f t="shared" si="95"/>
        <v>-2752000</v>
      </c>
      <c r="CL212" s="43">
        <f t="shared" si="96"/>
        <v>-1347.2</v>
      </c>
      <c r="CM212" s="43">
        <f t="shared" si="97"/>
        <v>0</v>
      </c>
      <c r="CN212" s="43">
        <f t="shared" si="98"/>
        <v>-652000</v>
      </c>
      <c r="CO212" s="43">
        <f t="shared" si="99"/>
        <v>0</v>
      </c>
      <c r="CP212" s="43">
        <f t="shared" si="100"/>
        <v>0</v>
      </c>
      <c r="CQ212" s="43">
        <f t="shared" si="101"/>
        <v>-7628800</v>
      </c>
      <c r="CR212" s="43">
        <f t="shared" si="102"/>
        <v>-1808000</v>
      </c>
      <c r="CS212" s="43">
        <f t="shared" si="103"/>
        <v>-1539650</v>
      </c>
      <c r="CT212" s="43">
        <f t="shared" si="104"/>
        <v>-688000</v>
      </c>
      <c r="CU212" s="43">
        <f t="shared" si="105"/>
        <v>0</v>
      </c>
      <c r="CV212" s="43">
        <f t="shared" si="106"/>
        <v>-3546400</v>
      </c>
      <c r="CW212" s="43">
        <f t="shared" si="107"/>
        <v>-4613200</v>
      </c>
      <c r="CX212" s="43">
        <f t="shared" si="108"/>
        <v>0</v>
      </c>
      <c r="CY212" s="43">
        <f t="shared" si="109"/>
        <v>0</v>
      </c>
      <c r="CZ212" s="43">
        <f t="shared" si="110"/>
        <v>-328000</v>
      </c>
      <c r="DA212" s="43">
        <f t="shared" si="111"/>
        <v>-1628000</v>
      </c>
      <c r="DB212" s="43">
        <f t="shared" si="112"/>
        <v>0</v>
      </c>
      <c r="DC212" s="43">
        <f t="shared" si="113"/>
        <v>-29260302.199999999</v>
      </c>
      <c r="DD212" s="43">
        <f t="shared" si="115"/>
        <v>-3303072313.3999987</v>
      </c>
    </row>
    <row r="213" spans="1:108" x14ac:dyDescent="0.15">
      <c r="A213" s="24" t="s">
        <v>263</v>
      </c>
      <c r="B213" s="25"/>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25">
        <f t="shared" si="87"/>
        <v>0</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-433410</v>
      </c>
      <c r="CG213" s="43">
        <f t="shared" si="91"/>
        <v>0</v>
      </c>
      <c r="CH213" s="43">
        <f t="shared" si="92"/>
        <v>-4499880</v>
      </c>
      <c r="CI213" s="43">
        <f t="shared" si="93"/>
        <v>0</v>
      </c>
      <c r="CJ213" s="43">
        <f t="shared" si="94"/>
        <v>0</v>
      </c>
      <c r="CK213" s="43">
        <f t="shared" si="95"/>
        <v>-2804000</v>
      </c>
      <c r="CL213" s="43">
        <f t="shared" si="96"/>
        <v>-4345</v>
      </c>
      <c r="CM213" s="43">
        <f t="shared" si="97"/>
        <v>0</v>
      </c>
      <c r="CN213" s="43">
        <f t="shared" si="98"/>
        <v>-648000</v>
      </c>
      <c r="CO213" s="43">
        <f t="shared" si="99"/>
        <v>0</v>
      </c>
      <c r="CP213" s="43">
        <f t="shared" si="100"/>
        <v>0</v>
      </c>
      <c r="CQ213" s="43">
        <f t="shared" si="101"/>
        <v>-6560800</v>
      </c>
      <c r="CR213" s="43">
        <f t="shared" si="102"/>
        <v>-1624000</v>
      </c>
      <c r="CS213" s="43">
        <f t="shared" si="103"/>
        <v>-1343022.4</v>
      </c>
      <c r="CT213" s="43">
        <f t="shared" si="104"/>
        <v>-760000</v>
      </c>
      <c r="CU213" s="43">
        <f t="shared" si="105"/>
        <v>0</v>
      </c>
      <c r="CV213" s="43">
        <f t="shared" si="106"/>
        <v>-3389600</v>
      </c>
      <c r="CW213" s="43">
        <f t="shared" si="107"/>
        <v>-4773600</v>
      </c>
      <c r="CX213" s="43">
        <f t="shared" si="108"/>
        <v>0</v>
      </c>
      <c r="CY213" s="43">
        <f t="shared" si="109"/>
        <v>0</v>
      </c>
      <c r="CZ213" s="43">
        <f t="shared" si="110"/>
        <v>-324000</v>
      </c>
      <c r="DA213" s="43">
        <f t="shared" si="111"/>
        <v>-1622800</v>
      </c>
      <c r="DB213" s="43">
        <f t="shared" si="112"/>
        <v>-56000</v>
      </c>
      <c r="DC213" s="43">
        <f t="shared" si="113"/>
        <v>-28843457.399999999</v>
      </c>
      <c r="DD213" s="43">
        <f t="shared" si="115"/>
        <v>-3331915770.7999988</v>
      </c>
    </row>
    <row r="214" spans="1:108" x14ac:dyDescent="0.15">
      <c r="A214" s="24" t="s">
        <v>264</v>
      </c>
      <c r="B214" s="25"/>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25">
        <f t="shared" si="87"/>
        <v>0</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-208000</v>
      </c>
      <c r="CG214" s="43">
        <f t="shared" si="91"/>
        <v>0</v>
      </c>
      <c r="CH214" s="43">
        <f t="shared" si="92"/>
        <v>-4106098</v>
      </c>
      <c r="CI214" s="43">
        <f t="shared" si="93"/>
        <v>0</v>
      </c>
      <c r="CJ214" s="43">
        <f t="shared" si="94"/>
        <v>0</v>
      </c>
      <c r="CK214" s="43">
        <f t="shared" si="95"/>
        <v>-3244000</v>
      </c>
      <c r="CL214" s="43">
        <f t="shared" si="96"/>
        <v>-2019.2</v>
      </c>
      <c r="CM214" s="43">
        <f t="shared" si="97"/>
        <v>0</v>
      </c>
      <c r="CN214" s="43">
        <f t="shared" si="98"/>
        <v>-568000</v>
      </c>
      <c r="CO214" s="43">
        <f t="shared" si="99"/>
        <v>0</v>
      </c>
      <c r="CP214" s="43">
        <f t="shared" si="100"/>
        <v>0</v>
      </c>
      <c r="CQ214" s="43">
        <f t="shared" si="101"/>
        <v>-6985600</v>
      </c>
      <c r="CR214" s="43">
        <f t="shared" si="102"/>
        <v>-1916000</v>
      </c>
      <c r="CS214" s="43">
        <f t="shared" si="103"/>
        <v>-1059686.2</v>
      </c>
      <c r="CT214" s="43">
        <f t="shared" si="104"/>
        <v>-736000</v>
      </c>
      <c r="CU214" s="43">
        <f t="shared" si="105"/>
        <v>0</v>
      </c>
      <c r="CV214" s="43">
        <f t="shared" si="106"/>
        <v>-3108000</v>
      </c>
      <c r="CW214" s="43">
        <f t="shared" si="107"/>
        <v>-3969600</v>
      </c>
      <c r="CX214" s="43">
        <f t="shared" si="108"/>
        <v>-50400</v>
      </c>
      <c r="CY214" s="43">
        <f t="shared" si="109"/>
        <v>0</v>
      </c>
      <c r="CZ214" s="43">
        <f t="shared" si="110"/>
        <v>-264000</v>
      </c>
      <c r="DA214" s="43">
        <f t="shared" si="111"/>
        <v>-1469200</v>
      </c>
      <c r="DB214" s="43">
        <f t="shared" si="112"/>
        <v>-40000</v>
      </c>
      <c r="DC214" s="43">
        <f t="shared" si="113"/>
        <v>-27726603.399999999</v>
      </c>
      <c r="DD214" s="43">
        <f t="shared" si="115"/>
        <v>-3359642374.1999989</v>
      </c>
    </row>
    <row r="215" spans="1:108" x14ac:dyDescent="0.15">
      <c r="A215" s="24" t="s">
        <v>265</v>
      </c>
      <c r="B215" s="25"/>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25">
        <f t="shared" si="87"/>
        <v>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-223755</v>
      </c>
      <c r="CG215" s="29">
        <f t="shared" si="91"/>
        <v>0</v>
      </c>
      <c r="CH215" s="29">
        <f t="shared" si="92"/>
        <v>-4975884</v>
      </c>
      <c r="CI215" s="29">
        <f t="shared" si="93"/>
        <v>0</v>
      </c>
      <c r="CJ215" s="29">
        <f t="shared" si="94"/>
        <v>0</v>
      </c>
      <c r="CK215" s="29">
        <f t="shared" si="95"/>
        <v>-3220000</v>
      </c>
      <c r="CL215" s="29">
        <f t="shared" si="96"/>
        <v>-1794.6</v>
      </c>
      <c r="CM215" s="29">
        <f t="shared" si="97"/>
        <v>0</v>
      </c>
      <c r="CN215" s="29">
        <f t="shared" si="98"/>
        <v>-544000</v>
      </c>
      <c r="CO215" s="29">
        <f t="shared" si="99"/>
        <v>0</v>
      </c>
      <c r="CP215" s="29">
        <f t="shared" si="100"/>
        <v>0</v>
      </c>
      <c r="CQ215" s="29">
        <f t="shared" si="101"/>
        <v>-8378400</v>
      </c>
      <c r="CR215" s="29">
        <f t="shared" si="102"/>
        <v>-1896000</v>
      </c>
      <c r="CS215" s="29">
        <f t="shared" si="103"/>
        <v>-1898225</v>
      </c>
      <c r="CT215" s="29">
        <f t="shared" si="104"/>
        <v>-648000</v>
      </c>
      <c r="CU215" s="29">
        <f t="shared" si="105"/>
        <v>0</v>
      </c>
      <c r="CV215" s="29">
        <f t="shared" si="106"/>
        <v>-3092400</v>
      </c>
      <c r="CW215" s="29">
        <f t="shared" si="107"/>
        <v>-5304000</v>
      </c>
      <c r="CX215" s="29">
        <f t="shared" si="108"/>
        <v>0</v>
      </c>
      <c r="CY215" s="29">
        <f t="shared" si="109"/>
        <v>0</v>
      </c>
      <c r="CZ215" s="29">
        <f t="shared" si="110"/>
        <v>-240000</v>
      </c>
      <c r="DA215" s="29">
        <f t="shared" si="111"/>
        <v>-1934400</v>
      </c>
      <c r="DB215" s="29">
        <f t="shared" si="112"/>
        <v>-16000</v>
      </c>
      <c r="DC215" s="29">
        <f t="shared" si="113"/>
        <v>-32372858.600000001</v>
      </c>
      <c r="DD215" s="29">
        <f t="shared" si="115"/>
        <v>-3392015232.7999988</v>
      </c>
    </row>
    <row r="216" spans="1:108" x14ac:dyDescent="0.15">
      <c r="A216" s="24" t="s">
        <v>266</v>
      </c>
      <c r="B216" s="25"/>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25">
        <f t="shared" si="87"/>
        <v>0</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-3404000</v>
      </c>
      <c r="CL216" s="29">
        <f t="shared" si="96"/>
        <v>0</v>
      </c>
      <c r="CM216" s="29">
        <f t="shared" si="97"/>
        <v>0</v>
      </c>
      <c r="CN216" s="29">
        <f t="shared" si="98"/>
        <v>-392000</v>
      </c>
      <c r="CO216" s="29">
        <f t="shared" si="99"/>
        <v>0</v>
      </c>
      <c r="CP216" s="29">
        <f t="shared" si="100"/>
        <v>0</v>
      </c>
      <c r="CQ216" s="29">
        <f t="shared" si="101"/>
        <v>-8606400</v>
      </c>
      <c r="CR216" s="29">
        <f t="shared" si="102"/>
        <v>-1968000</v>
      </c>
      <c r="CS216" s="29">
        <f t="shared" si="103"/>
        <v>-1445183.8</v>
      </c>
      <c r="CT216" s="29">
        <f t="shared" si="104"/>
        <v>-840000</v>
      </c>
      <c r="CU216" s="29">
        <f t="shared" si="105"/>
        <v>0</v>
      </c>
      <c r="CV216" s="29">
        <f t="shared" si="106"/>
        <v>-3353600</v>
      </c>
      <c r="CW216" s="29">
        <f t="shared" si="107"/>
        <v>-4821600</v>
      </c>
      <c r="CX216" s="29">
        <f t="shared" si="108"/>
        <v>-42000</v>
      </c>
      <c r="CY216" s="29">
        <f t="shared" si="109"/>
        <v>0</v>
      </c>
      <c r="CZ216" s="29">
        <f t="shared" si="110"/>
        <v>-228000</v>
      </c>
      <c r="DA216" s="29">
        <f t="shared" si="111"/>
        <v>-1572000</v>
      </c>
      <c r="DB216" s="29">
        <f t="shared" si="112"/>
        <v>-72000</v>
      </c>
      <c r="DC216" s="29">
        <f t="shared" si="113"/>
        <v>-33013927</v>
      </c>
      <c r="DD216" s="29">
        <f t="shared" si="115"/>
        <v>-3425029159.7999988</v>
      </c>
    </row>
    <row r="217" spans="1:108" x14ac:dyDescent="0.15">
      <c r="A217" s="24" t="s">
        <v>267</v>
      </c>
      <c r="B217" s="25"/>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25">
        <f t="shared" si="87"/>
        <v>0</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-8120</v>
      </c>
      <c r="CG217" s="43">
        <f t="shared" si="91"/>
        <v>0</v>
      </c>
      <c r="CH217" s="43">
        <f t="shared" si="92"/>
        <v>-5248322</v>
      </c>
      <c r="CI217" s="29">
        <f t="shared" si="93"/>
        <v>-2.2000000000000002</v>
      </c>
      <c r="CJ217" s="43">
        <f t="shared" si="94"/>
        <v>0</v>
      </c>
      <c r="CK217" s="43">
        <f t="shared" si="95"/>
        <v>-2940000</v>
      </c>
      <c r="CL217" s="43">
        <f t="shared" si="96"/>
        <v>0</v>
      </c>
      <c r="CM217" s="43">
        <f t="shared" si="97"/>
        <v>0</v>
      </c>
      <c r="CN217" s="43">
        <f t="shared" si="98"/>
        <v>-296000</v>
      </c>
      <c r="CO217" s="43">
        <f t="shared" si="99"/>
        <v>0</v>
      </c>
      <c r="CP217" s="43">
        <f t="shared" si="100"/>
        <v>0</v>
      </c>
      <c r="CQ217" s="43">
        <f t="shared" si="101"/>
        <v>-7872800</v>
      </c>
      <c r="CR217" s="43">
        <f t="shared" si="102"/>
        <v>-1820000</v>
      </c>
      <c r="CS217" s="43">
        <f t="shared" si="103"/>
        <v>-2303155.4</v>
      </c>
      <c r="CT217" s="43">
        <f t="shared" si="104"/>
        <v>-1064000</v>
      </c>
      <c r="CU217" s="43">
        <f t="shared" si="105"/>
        <v>0</v>
      </c>
      <c r="CV217" s="43">
        <f t="shared" si="106"/>
        <v>-2880800</v>
      </c>
      <c r="CW217" s="43">
        <f t="shared" si="107"/>
        <v>-4593600</v>
      </c>
      <c r="CX217" s="43">
        <f t="shared" si="108"/>
        <v>-50400</v>
      </c>
      <c r="CY217" s="43">
        <f t="shared" si="109"/>
        <v>0</v>
      </c>
      <c r="CZ217" s="43">
        <f t="shared" si="110"/>
        <v>-288000</v>
      </c>
      <c r="DA217" s="43">
        <f t="shared" si="111"/>
        <v>-2012400</v>
      </c>
      <c r="DB217" s="43">
        <f t="shared" si="112"/>
        <v>-56000</v>
      </c>
      <c r="DC217" s="43">
        <f t="shared" si="113"/>
        <v>-31433599.599999998</v>
      </c>
      <c r="DD217" s="43">
        <f t="shared" si="115"/>
        <v>-3456462759.3999987</v>
      </c>
    </row>
    <row r="218" spans="1:108" x14ac:dyDescent="0.15">
      <c r="A218" s="24" t="s">
        <v>268</v>
      </c>
      <c r="B218" s="25"/>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25">
        <f t="shared" si="87"/>
        <v>0</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-413120</v>
      </c>
      <c r="CG218" s="43">
        <f t="shared" si="91"/>
        <v>0</v>
      </c>
      <c r="CH218" s="43">
        <f t="shared" si="92"/>
        <v>-5269235</v>
      </c>
      <c r="CI218" s="43">
        <f t="shared" si="93"/>
        <v>0</v>
      </c>
      <c r="CJ218" s="43">
        <f t="shared" si="94"/>
        <v>0</v>
      </c>
      <c r="CK218" s="43">
        <f t="shared" si="95"/>
        <v>-2932000</v>
      </c>
      <c r="CL218" s="43">
        <f t="shared" si="96"/>
        <v>-6435.4</v>
      </c>
      <c r="CM218" s="43">
        <f t="shared" si="97"/>
        <v>0</v>
      </c>
      <c r="CN218" s="43">
        <f t="shared" si="98"/>
        <v>-264000</v>
      </c>
      <c r="CO218" s="43">
        <f t="shared" si="99"/>
        <v>0</v>
      </c>
      <c r="CP218" s="43">
        <f t="shared" si="100"/>
        <v>0</v>
      </c>
      <c r="CQ218" s="43">
        <f t="shared" si="101"/>
        <v>-8946400</v>
      </c>
      <c r="CR218" s="43">
        <f t="shared" si="102"/>
        <v>-1960000</v>
      </c>
      <c r="CS218" s="43">
        <f t="shared" si="103"/>
        <v>-1693922</v>
      </c>
      <c r="CT218" s="43">
        <f t="shared" si="104"/>
        <v>-1099200</v>
      </c>
      <c r="CU218" s="43">
        <f t="shared" si="105"/>
        <v>0</v>
      </c>
      <c r="CV218" s="43">
        <f t="shared" si="106"/>
        <v>-3523200</v>
      </c>
      <c r="CW218" s="43">
        <f t="shared" si="107"/>
        <v>-5178800</v>
      </c>
      <c r="CX218" s="43">
        <f t="shared" si="108"/>
        <v>-58800</v>
      </c>
      <c r="CY218" s="43">
        <f t="shared" si="109"/>
        <v>0</v>
      </c>
      <c r="CZ218" s="43">
        <f t="shared" si="110"/>
        <v>-320000</v>
      </c>
      <c r="DA218" s="43">
        <f t="shared" si="111"/>
        <v>-1586800</v>
      </c>
      <c r="DB218" s="43">
        <f t="shared" si="112"/>
        <v>-104000</v>
      </c>
      <c r="DC218" s="43">
        <f t="shared" si="113"/>
        <v>-33355912.399999999</v>
      </c>
      <c r="DD218" s="43">
        <f t="shared" si="115"/>
        <v>-3489818671.7999988</v>
      </c>
    </row>
    <row r="219" spans="1:108" x14ac:dyDescent="0.15">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-3518360216.1999989</v>
      </c>
    </row>
    <row r="220" spans="1:108" x14ac:dyDescent="0.15">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-3546748586.999999</v>
      </c>
    </row>
    <row r="221" spans="1:108" x14ac:dyDescent="0.15">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-3573922144.599999</v>
      </c>
    </row>
    <row r="222" spans="1:108" x14ac:dyDescent="0.15">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-3603069402.999999</v>
      </c>
    </row>
    <row r="223" spans="1:108" x14ac:dyDescent="0.15">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-3634090804.7999992</v>
      </c>
    </row>
    <row r="224" spans="1:108" x14ac:dyDescent="0.15">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-3663054165.7999992</v>
      </c>
    </row>
    <row r="225" spans="1:108" x14ac:dyDescent="0.15">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-3693115969.3999991</v>
      </c>
    </row>
    <row r="226" spans="1:108" x14ac:dyDescent="0.15">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-3716816419.3999991</v>
      </c>
    </row>
    <row r="227" spans="1:108" x14ac:dyDescent="0.15">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-3740524698.7999992</v>
      </c>
    </row>
    <row r="228" spans="1:108" x14ac:dyDescent="0.15">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-3766671020.5999994</v>
      </c>
    </row>
    <row r="229" spans="1:108" x14ac:dyDescent="0.15">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-3792773461.1999993</v>
      </c>
    </row>
    <row r="230" spans="1:108" x14ac:dyDescent="0.15">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-3821313463.7999992</v>
      </c>
    </row>
    <row r="231" spans="1:108" x14ac:dyDescent="0.15">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-3846508437.7999992</v>
      </c>
    </row>
    <row r="232" spans="1:108" x14ac:dyDescent="0.15">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-3872945187.3999991</v>
      </c>
    </row>
    <row r="233" spans="1:108" x14ac:dyDescent="0.15">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-3895682288.599999</v>
      </c>
    </row>
    <row r="234" spans="1:108" x14ac:dyDescent="0.15">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-3919868443.599999</v>
      </c>
    </row>
    <row r="235" spans="1:108" x14ac:dyDescent="0.15">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-3944878590.999999</v>
      </c>
    </row>
    <row r="236" spans="1:108" x14ac:dyDescent="0.15">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-3972474792.7999992</v>
      </c>
    </row>
    <row r="237" spans="1:108" x14ac:dyDescent="0.15">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-4001772646.7999992</v>
      </c>
    </row>
    <row r="238" spans="1:108" x14ac:dyDescent="0.15">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-4027865855.999999</v>
      </c>
    </row>
    <row r="239" spans="1:108" x14ac:dyDescent="0.15">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-4057162726.599999</v>
      </c>
    </row>
    <row r="240" spans="1:108" x14ac:dyDescent="0.15">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-4082420043.1999989</v>
      </c>
    </row>
    <row r="241" spans="1:108" x14ac:dyDescent="0.15">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-4108669442.7999988</v>
      </c>
    </row>
    <row r="242" spans="1:108" x14ac:dyDescent="0.15">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-4134840499.7999988</v>
      </c>
    </row>
    <row r="243" spans="1:108" x14ac:dyDescent="0.15">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-4159091020.599999</v>
      </c>
    </row>
    <row r="244" spans="1:108" x14ac:dyDescent="0.15">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-4185518815.1999989</v>
      </c>
    </row>
    <row r="245" spans="1:108" x14ac:dyDescent="0.15">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-4208563180.7999988</v>
      </c>
    </row>
    <row r="246" spans="1:108" x14ac:dyDescent="0.15">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-4228128739.7999988</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-4246315440.599999</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-4262833945.7999988</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-4278901330.599999</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-4291164460.599999</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-4307882492.7999992</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-4322311438.5999994</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-4337322564.1999998</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-4349666750.1999998</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-4362733376.1999998</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-4376052480</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-4389718023.6000004</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-4404225626.8000002</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-4415824757.1999998</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-4427583623</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-4438406928.6000004</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-4449352056.4000006</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-4460622688.8000002</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-4471308492</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-4482999261</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-4492653174</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-4500817100.8000002</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-4508385988.4000006</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-4516884366.000001</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-4525537760.2000008</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-4533465382.2000008</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-4541555462.000001</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-4548625016.2000008</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-4556401155.000001</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-4562616611.000001</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-4570200851.8000011</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-4577285414.000001</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-4583827396.4000006</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-4590754710.2000008</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-4596583875.2000008</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-4603056855.4000006</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-4607865301.8000002</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-4614210960.6000004</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-4619263320.4000006</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-4624401801.8000002</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-4631199054.1999998</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-4637487358</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-4643070811.8000002</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-4648418043</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-4655101279.1999998</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-4661373990.5999994</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-4667536488.1999998</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-4675778732.8000002</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-4683226225.8000002</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-4689308575.8000002</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-4695379000.1999998</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-4702165327.5999994</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-4710544974.999999</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-4719166033.999999</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-4727025138.7999992</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-4734193071.5999994</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-4740771219.5999994</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-4745804227.5999994</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-4753534902.999999</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-4761066279.1999989</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-4769442530.1999989</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-4775625398.7999992</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-4781841863.5999994</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-4787358126.3999996</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-4791405147.7999992</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-4798135340.999999</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-4804200100.999999</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-4810577805.999999</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-4815931817.999999</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-4819311941.1999989</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-4820930252.999999</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-4824527365.3999987</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-4828928781.5999985</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-4834305609.3999987</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-4838666464.1999989</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-4843051043.1999989</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-4847003612.1999989</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-4849797747.1999989</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-4852785646.7999992</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-4856492671.1999989</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-4861766055.7999992</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-4867073301.3999996</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-4870806003</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-4873106778.6000004</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-4875804686.6000004</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-4877860802.6000004</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-4880561048.2000008</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-4883329923.4000006</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-4887086340.000001</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-4891686431.8000011</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-4894837882.6000013</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-4897897032.6000013</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-4900421751.000001</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-4903996889.4000006</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-4908554277.6000004</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-4912789709.2000008</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-4917823095.2000008</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-4921205156.8000011</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-4923850044.000001</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-4926756438.000001</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-4930139563.2000008</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-4934815705.000001</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-4939793901.2000008</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-4945253302.2000008</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-4949089940.2000008</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-4951984589.4000006</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-4955749343.2000008</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-4959631326.6000004</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-4964096650.6000004</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-4968453232</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-4974066340.1999998</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-4978253821.3999996</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-4982490068</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-4984556274.1999998</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-4984556274.1999998</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-4988443390.3999996</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-4994334023.5999994</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-5000041517.999999</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-5004755040.1999989</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-5011699221.3999987</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-5013733574.3999987</v>
      </c>
    </row>
    <row r="367" spans="1:108" x14ac:dyDescent="0.15">
      <c r="A367" s="45" t="s">
        <v>417</v>
      </c>
      <c r="B367" s="46">
        <f>SUM(B2:B106)</f>
        <v>0</v>
      </c>
      <c r="C367" s="46">
        <f t="shared" ref="C367:Z367" si="175">SUM(C2:C106)</f>
        <v>0</v>
      </c>
      <c r="D367" s="46">
        <f t="shared" si="175"/>
        <v>1898875</v>
      </c>
      <c r="E367" s="46">
        <f t="shared" si="175"/>
        <v>0</v>
      </c>
      <c r="F367" s="46">
        <f t="shared" si="175"/>
        <v>0</v>
      </c>
      <c r="G367" s="46">
        <f t="shared" si="175"/>
        <v>19515466</v>
      </c>
      <c r="H367" s="46">
        <f t="shared" si="175"/>
        <v>0</v>
      </c>
      <c r="I367" s="46">
        <f t="shared" si="175"/>
        <v>1038672</v>
      </c>
      <c r="J367" s="46">
        <f t="shared" si="175"/>
        <v>68365920</v>
      </c>
      <c r="K367" s="46">
        <f t="shared" si="175"/>
        <v>0</v>
      </c>
      <c r="L367" s="46">
        <f t="shared" si="175"/>
        <v>217444623</v>
      </c>
      <c r="M367" s="46">
        <f t="shared" si="175"/>
        <v>42943761</v>
      </c>
      <c r="N367" s="46">
        <f t="shared" si="175"/>
        <v>0</v>
      </c>
      <c r="O367" s="46">
        <f t="shared" si="175"/>
        <v>0</v>
      </c>
      <c r="P367" s="46">
        <f t="shared" si="175"/>
        <v>424700831</v>
      </c>
      <c r="Q367" s="46">
        <f t="shared" si="175"/>
        <v>0</v>
      </c>
      <c r="R367" s="46">
        <f t="shared" si="175"/>
        <v>0</v>
      </c>
      <c r="S367" s="46">
        <f t="shared" si="175"/>
        <v>0</v>
      </c>
      <c r="T367" s="46">
        <f t="shared" si="175"/>
        <v>0</v>
      </c>
      <c r="U367" s="46">
        <f t="shared" si="175"/>
        <v>0</v>
      </c>
      <c r="V367" s="46">
        <f t="shared" si="175"/>
        <v>898850</v>
      </c>
      <c r="W367" s="46">
        <f t="shared" si="175"/>
        <v>0</v>
      </c>
      <c r="X367" s="46">
        <f t="shared" si="175"/>
        <v>0</v>
      </c>
      <c r="Y367" s="46">
        <f t="shared" si="175"/>
        <v>0</v>
      </c>
      <c r="Z367" s="46">
        <f t="shared" si="175"/>
        <v>776806998</v>
      </c>
      <c r="AA367" s="46"/>
      <c r="AB367" s="46" t="s">
        <v>417</v>
      </c>
      <c r="AC367" s="46">
        <f t="shared" ref="AC367:BA367" si="176">SUM(AC2:AC106)</f>
        <v>0</v>
      </c>
      <c r="AD367" s="46">
        <f t="shared" si="176"/>
        <v>0</v>
      </c>
      <c r="AE367" s="46">
        <f t="shared" si="176"/>
        <v>627694</v>
      </c>
      <c r="AF367" s="46">
        <f t="shared" si="176"/>
        <v>0</v>
      </c>
      <c r="AG367" s="46">
        <f t="shared" si="176"/>
        <v>36</v>
      </c>
      <c r="AH367" s="46">
        <f t="shared" si="176"/>
        <v>18932965</v>
      </c>
      <c r="AI367" s="46">
        <f t="shared" si="176"/>
        <v>0</v>
      </c>
      <c r="AJ367" s="46">
        <f t="shared" si="176"/>
        <v>1778564</v>
      </c>
      <c r="AK367" s="46">
        <f t="shared" si="176"/>
        <v>22894400</v>
      </c>
      <c r="AL367" s="46">
        <f t="shared" si="176"/>
        <v>0</v>
      </c>
      <c r="AM367" s="46">
        <f t="shared" si="176"/>
        <v>192851974</v>
      </c>
      <c r="AN367" s="46">
        <f t="shared" si="176"/>
        <v>40424337</v>
      </c>
      <c r="AO367" s="46">
        <f t="shared" si="176"/>
        <v>0</v>
      </c>
      <c r="AP367" s="46">
        <f t="shared" si="176"/>
        <v>0</v>
      </c>
      <c r="AQ367" s="46">
        <f t="shared" si="176"/>
        <v>334967870</v>
      </c>
      <c r="AR367" s="46">
        <f t="shared" si="176"/>
        <v>0</v>
      </c>
      <c r="AS367" s="46">
        <f t="shared" si="176"/>
        <v>0</v>
      </c>
      <c r="AT367" s="46">
        <f t="shared" si="176"/>
        <v>0</v>
      </c>
      <c r="AU367" s="46">
        <f t="shared" si="176"/>
        <v>0</v>
      </c>
      <c r="AV367" s="46">
        <f t="shared" si="176"/>
        <v>0</v>
      </c>
      <c r="AW367" s="46">
        <f t="shared" si="176"/>
        <v>732906</v>
      </c>
      <c r="AX367" s="46">
        <f t="shared" si="176"/>
        <v>0</v>
      </c>
      <c r="AY367" s="46">
        <f t="shared" si="176"/>
        <v>0</v>
      </c>
      <c r="AZ367" s="46">
        <f t="shared" si="176"/>
        <v>0</v>
      </c>
      <c r="BA367" s="46">
        <f t="shared" si="176"/>
        <v>613210746</v>
      </c>
      <c r="BC367" s="46" t="s">
        <v>417</v>
      </c>
      <c r="BD367" s="46">
        <f t="shared" ref="BD367:CB367" si="177">SUM(BD2:BD106)</f>
        <v>0</v>
      </c>
      <c r="BE367" s="46">
        <f t="shared" si="177"/>
        <v>0</v>
      </c>
      <c r="BF367" s="46">
        <f t="shared" si="177"/>
        <v>959366.59999999974</v>
      </c>
      <c r="BG367" s="46">
        <f t="shared" si="177"/>
        <v>0</v>
      </c>
      <c r="BH367" s="46">
        <f t="shared" si="177"/>
        <v>7.2</v>
      </c>
      <c r="BI367" s="46">
        <f t="shared" si="177"/>
        <v>11342489.4</v>
      </c>
      <c r="BJ367" s="46">
        <f t="shared" si="177"/>
        <v>0</v>
      </c>
      <c r="BK367" s="46">
        <f t="shared" si="177"/>
        <v>775210.79999999981</v>
      </c>
      <c r="BL367" s="46">
        <f t="shared" si="177"/>
        <v>49615200</v>
      </c>
      <c r="BM367" s="46">
        <f t="shared" si="177"/>
        <v>0</v>
      </c>
      <c r="BN367" s="46">
        <f t="shared" si="177"/>
        <v>148351659.19999999</v>
      </c>
      <c r="BO367" s="46">
        <f t="shared" si="177"/>
        <v>50019750.599999994</v>
      </c>
      <c r="BP367" s="46">
        <f t="shared" si="177"/>
        <v>0</v>
      </c>
      <c r="BQ367" s="46">
        <f t="shared" si="177"/>
        <v>0</v>
      </c>
      <c r="BR367" s="46">
        <f t="shared" si="177"/>
        <v>380016932.80000013</v>
      </c>
      <c r="BS367" s="46">
        <f t="shared" si="177"/>
        <v>0</v>
      </c>
      <c r="BT367" s="46">
        <f t="shared" si="177"/>
        <v>0</v>
      </c>
      <c r="BU367" s="46">
        <f t="shared" si="177"/>
        <v>0</v>
      </c>
      <c r="BV367" s="46">
        <f t="shared" si="177"/>
        <v>0</v>
      </c>
      <c r="BW367" s="46">
        <f t="shared" si="177"/>
        <v>0</v>
      </c>
      <c r="BX367" s="46">
        <f t="shared" si="177"/>
        <v>2719299</v>
      </c>
      <c r="BY367" s="46">
        <f t="shared" si="177"/>
        <v>0</v>
      </c>
      <c r="BZ367" s="46">
        <f t="shared" si="177"/>
        <v>22535</v>
      </c>
      <c r="CA367" s="46">
        <f t="shared" si="177"/>
        <v>0</v>
      </c>
      <c r="CB367" s="46">
        <f t="shared" si="177"/>
        <v>643822450.60000002</v>
      </c>
      <c r="CD367" s="45" t="s">
        <v>417</v>
      </c>
      <c r="CE367" s="29">
        <f t="shared" si="147"/>
        <v>0</v>
      </c>
      <c r="CF367" s="29">
        <f t="shared" si="148"/>
        <v>0</v>
      </c>
      <c r="CG367" s="29">
        <f t="shared" si="149"/>
        <v>939508.40000000026</v>
      </c>
      <c r="CH367" s="29">
        <f t="shared" si="150"/>
        <v>0</v>
      </c>
      <c r="CI367" s="29">
        <f t="shared" si="151"/>
        <v>-7.2</v>
      </c>
      <c r="CJ367" s="29">
        <f t="shared" si="152"/>
        <v>8172976.5999999996</v>
      </c>
      <c r="CK367" s="29">
        <f t="shared" si="153"/>
        <v>0</v>
      </c>
      <c r="CL367" s="29">
        <f t="shared" si="154"/>
        <v>263461.20000000019</v>
      </c>
      <c r="CM367" s="29">
        <f t="shared" si="155"/>
        <v>18750720</v>
      </c>
      <c r="CN367" s="29">
        <f t="shared" si="156"/>
        <v>0</v>
      </c>
      <c r="CO367" s="29">
        <f t="shared" si="157"/>
        <v>69092963.800000012</v>
      </c>
      <c r="CP367" s="29">
        <f t="shared" si="158"/>
        <v>-7075989.599999994</v>
      </c>
      <c r="CQ367" s="29">
        <f t="shared" si="159"/>
        <v>0</v>
      </c>
      <c r="CR367" s="29">
        <f t="shared" si="160"/>
        <v>0</v>
      </c>
      <c r="CS367" s="29">
        <f t="shared" si="161"/>
        <v>44683898.199999869</v>
      </c>
      <c r="CT367" s="29">
        <f t="shared" si="162"/>
        <v>0</v>
      </c>
      <c r="CU367" s="29">
        <f t="shared" si="163"/>
        <v>0</v>
      </c>
      <c r="CV367" s="29">
        <f t="shared" si="164"/>
        <v>0</v>
      </c>
      <c r="CW367" s="29">
        <f t="shared" si="165"/>
        <v>0</v>
      </c>
      <c r="CX367" s="29">
        <f t="shared" si="166"/>
        <v>0</v>
      </c>
      <c r="CY367" s="29">
        <f t="shared" si="167"/>
        <v>-1820449</v>
      </c>
      <c r="CZ367" s="29">
        <f t="shared" si="168"/>
        <v>0</v>
      </c>
      <c r="DA367" s="29">
        <f t="shared" si="169"/>
        <v>-22535</v>
      </c>
      <c r="DB367" s="29">
        <f t="shared" si="170"/>
        <v>0</v>
      </c>
      <c r="DC367" s="29">
        <f t="shared" si="171"/>
        <v>132984547.39999998</v>
      </c>
      <c r="DD367" s="29"/>
    </row>
    <row r="369" spans="1:108" x14ac:dyDescent="0.15">
      <c r="A369" s="45" t="s">
        <v>418</v>
      </c>
      <c r="B369" s="46">
        <f>SUM(B77:B106)</f>
        <v>0</v>
      </c>
      <c r="C369" s="46">
        <f t="shared" ref="C369:Z369" si="178">SUM(C77:C106)</f>
        <v>0</v>
      </c>
      <c r="D369" s="46">
        <f t="shared" si="178"/>
        <v>0</v>
      </c>
      <c r="E369" s="46">
        <f t="shared" si="178"/>
        <v>0</v>
      </c>
      <c r="F369" s="46">
        <f t="shared" si="178"/>
        <v>0</v>
      </c>
      <c r="G369" s="46">
        <f t="shared" si="178"/>
        <v>9008345</v>
      </c>
      <c r="H369" s="46">
        <f t="shared" si="178"/>
        <v>0</v>
      </c>
      <c r="I369" s="46">
        <f t="shared" si="178"/>
        <v>212273</v>
      </c>
      <c r="J369" s="46">
        <f t="shared" si="178"/>
        <v>68365920</v>
      </c>
      <c r="K369" s="46">
        <f t="shared" si="178"/>
        <v>0</v>
      </c>
      <c r="L369" s="46">
        <f t="shared" si="178"/>
        <v>58660380</v>
      </c>
      <c r="M369" s="46">
        <f t="shared" si="178"/>
        <v>14816116</v>
      </c>
      <c r="N369" s="46">
        <f t="shared" si="178"/>
        <v>0</v>
      </c>
      <c r="O369" s="46">
        <f t="shared" si="178"/>
        <v>0</v>
      </c>
      <c r="P369" s="46">
        <f t="shared" si="178"/>
        <v>176603332</v>
      </c>
      <c r="Q369" s="46">
        <f t="shared" si="178"/>
        <v>0</v>
      </c>
      <c r="R369" s="46">
        <f t="shared" si="178"/>
        <v>0</v>
      </c>
      <c r="S369" s="46">
        <f t="shared" si="178"/>
        <v>0</v>
      </c>
      <c r="T369" s="46">
        <f t="shared" si="178"/>
        <v>0</v>
      </c>
      <c r="U369" s="46">
        <f t="shared" si="178"/>
        <v>0</v>
      </c>
      <c r="V369" s="46">
        <f t="shared" si="178"/>
        <v>673790</v>
      </c>
      <c r="W369" s="46">
        <f t="shared" si="178"/>
        <v>0</v>
      </c>
      <c r="X369" s="46">
        <f t="shared" si="178"/>
        <v>0</v>
      </c>
      <c r="Y369" s="46">
        <f t="shared" si="178"/>
        <v>0</v>
      </c>
      <c r="Z369" s="46">
        <f t="shared" si="178"/>
        <v>328340156</v>
      </c>
      <c r="AA369" s="46"/>
      <c r="AB369" s="45" t="s">
        <v>418</v>
      </c>
      <c r="AC369" s="46">
        <f t="shared" ref="AC369:BA369" si="179">SUM(AC77:AC106)</f>
        <v>0</v>
      </c>
      <c r="AD369" s="46">
        <f t="shared" si="179"/>
        <v>0</v>
      </c>
      <c r="AE369" s="46">
        <f t="shared" si="179"/>
        <v>0</v>
      </c>
      <c r="AF369" s="46">
        <f t="shared" si="179"/>
        <v>0</v>
      </c>
      <c r="AG369" s="46">
        <f t="shared" si="179"/>
        <v>0</v>
      </c>
      <c r="AH369" s="46">
        <f t="shared" si="179"/>
        <v>8532057</v>
      </c>
      <c r="AI369" s="46">
        <f t="shared" si="179"/>
        <v>0</v>
      </c>
      <c r="AJ369" s="46">
        <f t="shared" si="179"/>
        <v>291123</v>
      </c>
      <c r="AK369" s="46">
        <f t="shared" si="179"/>
        <v>22894400</v>
      </c>
      <c r="AL369" s="46">
        <f t="shared" si="179"/>
        <v>0</v>
      </c>
      <c r="AM369" s="46">
        <f t="shared" si="179"/>
        <v>48936909</v>
      </c>
      <c r="AN369" s="46">
        <f t="shared" si="179"/>
        <v>11506416</v>
      </c>
      <c r="AO369" s="46">
        <f t="shared" si="179"/>
        <v>0</v>
      </c>
      <c r="AP369" s="46">
        <f t="shared" si="179"/>
        <v>0</v>
      </c>
      <c r="AQ369" s="46">
        <f t="shared" si="179"/>
        <v>102889447</v>
      </c>
      <c r="AR369" s="46">
        <f t="shared" si="179"/>
        <v>0</v>
      </c>
      <c r="AS369" s="46">
        <f t="shared" si="179"/>
        <v>0</v>
      </c>
      <c r="AT369" s="46">
        <f t="shared" si="179"/>
        <v>0</v>
      </c>
      <c r="AU369" s="46">
        <f t="shared" si="179"/>
        <v>0</v>
      </c>
      <c r="AV369" s="46">
        <f t="shared" si="179"/>
        <v>0</v>
      </c>
      <c r="AW369" s="46">
        <f t="shared" si="179"/>
        <v>642125</v>
      </c>
      <c r="AX369" s="46">
        <f t="shared" si="179"/>
        <v>0</v>
      </c>
      <c r="AY369" s="46">
        <f t="shared" si="179"/>
        <v>0</v>
      </c>
      <c r="AZ369" s="46">
        <f t="shared" si="179"/>
        <v>0</v>
      </c>
      <c r="BA369" s="46">
        <f t="shared" si="179"/>
        <v>195692477</v>
      </c>
      <c r="BC369" s="45" t="s">
        <v>418</v>
      </c>
      <c r="BD369" s="46">
        <f t="shared" ref="BD369:CB369" si="180">SUM(BD77:BD106)</f>
        <v>0</v>
      </c>
      <c r="BE369" s="46">
        <f t="shared" si="180"/>
        <v>0</v>
      </c>
      <c r="BF369" s="46">
        <f t="shared" si="180"/>
        <v>21415.800000000003</v>
      </c>
      <c r="BG369" s="46">
        <f t="shared" si="180"/>
        <v>0</v>
      </c>
      <c r="BH369" s="46">
        <f t="shared" si="180"/>
        <v>0</v>
      </c>
      <c r="BI369" s="46">
        <f t="shared" si="180"/>
        <v>6563037.1999999983</v>
      </c>
      <c r="BJ369" s="46">
        <f t="shared" si="180"/>
        <v>0</v>
      </c>
      <c r="BK369" s="46">
        <f t="shared" si="180"/>
        <v>119082</v>
      </c>
      <c r="BL369" s="46">
        <f t="shared" si="180"/>
        <v>49615200</v>
      </c>
      <c r="BM369" s="46">
        <f t="shared" si="180"/>
        <v>0</v>
      </c>
      <c r="BN369" s="46">
        <f t="shared" si="180"/>
        <v>39520752.799999997</v>
      </c>
      <c r="BO369" s="46">
        <f t="shared" si="180"/>
        <v>20671744.800000001</v>
      </c>
      <c r="BP369" s="46">
        <f t="shared" si="180"/>
        <v>0</v>
      </c>
      <c r="BQ369" s="46">
        <f t="shared" si="180"/>
        <v>0</v>
      </c>
      <c r="BR369" s="46">
        <f t="shared" si="180"/>
        <v>147841261.39999998</v>
      </c>
      <c r="BS369" s="46">
        <f t="shared" si="180"/>
        <v>0</v>
      </c>
      <c r="BT369" s="46">
        <f t="shared" si="180"/>
        <v>0</v>
      </c>
      <c r="BU369" s="46">
        <f t="shared" si="180"/>
        <v>0</v>
      </c>
      <c r="BV369" s="46">
        <f t="shared" si="180"/>
        <v>0</v>
      </c>
      <c r="BW369" s="46">
        <f t="shared" si="180"/>
        <v>0</v>
      </c>
      <c r="BX369" s="46">
        <f t="shared" si="180"/>
        <v>2384187.2000000002</v>
      </c>
      <c r="BY369" s="46">
        <f t="shared" si="180"/>
        <v>0</v>
      </c>
      <c r="BZ369" s="46">
        <f t="shared" si="180"/>
        <v>22535</v>
      </c>
      <c r="CA369" s="46">
        <f t="shared" si="180"/>
        <v>0</v>
      </c>
      <c r="CB369" s="46">
        <f t="shared" si="180"/>
        <v>266759216.20000002</v>
      </c>
      <c r="CD369" s="45" t="s">
        <v>418</v>
      </c>
      <c r="CE369" s="29">
        <f t="shared" ref="CE369:DC369" si="181">B369-BD369</f>
        <v>0</v>
      </c>
      <c r="CF369" s="29">
        <f t="shared" si="181"/>
        <v>0</v>
      </c>
      <c r="CG369" s="29">
        <f t="shared" si="181"/>
        <v>-21415.800000000003</v>
      </c>
      <c r="CH369" s="29">
        <f t="shared" si="181"/>
        <v>0</v>
      </c>
      <c r="CI369" s="29">
        <f t="shared" si="181"/>
        <v>0</v>
      </c>
      <c r="CJ369" s="29">
        <f t="shared" si="181"/>
        <v>2445307.8000000017</v>
      </c>
      <c r="CK369" s="29">
        <f t="shared" si="181"/>
        <v>0</v>
      </c>
      <c r="CL369" s="29">
        <f t="shared" si="181"/>
        <v>93191</v>
      </c>
      <c r="CM369" s="29">
        <f t="shared" si="181"/>
        <v>18750720</v>
      </c>
      <c r="CN369" s="29">
        <f t="shared" si="181"/>
        <v>0</v>
      </c>
      <c r="CO369" s="29">
        <f t="shared" si="181"/>
        <v>19139627.200000003</v>
      </c>
      <c r="CP369" s="29">
        <f t="shared" si="181"/>
        <v>-5855628.8000000007</v>
      </c>
      <c r="CQ369" s="29">
        <f t="shared" si="181"/>
        <v>0</v>
      </c>
      <c r="CR369" s="29">
        <f t="shared" si="181"/>
        <v>0</v>
      </c>
      <c r="CS369" s="29">
        <f t="shared" si="181"/>
        <v>28762070.600000024</v>
      </c>
      <c r="CT369" s="29">
        <f t="shared" si="181"/>
        <v>0</v>
      </c>
      <c r="CU369" s="29">
        <f t="shared" si="181"/>
        <v>0</v>
      </c>
      <c r="CV369" s="29">
        <f t="shared" si="181"/>
        <v>0</v>
      </c>
      <c r="CW369" s="29">
        <f t="shared" si="181"/>
        <v>0</v>
      </c>
      <c r="CX369" s="29">
        <f t="shared" si="181"/>
        <v>0</v>
      </c>
      <c r="CY369" s="29">
        <f t="shared" si="181"/>
        <v>-1710397.2000000002</v>
      </c>
      <c r="CZ369" s="29">
        <f t="shared" si="181"/>
        <v>0</v>
      </c>
      <c r="DA369" s="29">
        <f t="shared" si="181"/>
        <v>-22535</v>
      </c>
      <c r="DB369" s="29">
        <f t="shared" si="181"/>
        <v>0</v>
      </c>
      <c r="DC369" s="29">
        <f t="shared" si="181"/>
        <v>61580939.799999982</v>
      </c>
      <c r="DD369" s="29"/>
    </row>
    <row r="371" spans="1:108" x14ac:dyDescent="0.15">
      <c r="A371" s="45" t="s">
        <v>419</v>
      </c>
      <c r="B371" s="46">
        <f>SUM(B100:B106)</f>
        <v>0</v>
      </c>
      <c r="C371" s="46">
        <f t="shared" ref="C371:Z371" si="182">SUM(C100:C106)</f>
        <v>0</v>
      </c>
      <c r="D371" s="46">
        <f t="shared" si="182"/>
        <v>0</v>
      </c>
      <c r="E371" s="46">
        <f t="shared" si="182"/>
        <v>0</v>
      </c>
      <c r="F371" s="46">
        <f t="shared" si="182"/>
        <v>0</v>
      </c>
      <c r="G371" s="46">
        <f t="shared" si="182"/>
        <v>1467557</v>
      </c>
      <c r="H371" s="46">
        <f t="shared" si="182"/>
        <v>0</v>
      </c>
      <c r="I371" s="46">
        <f t="shared" si="182"/>
        <v>47689</v>
      </c>
      <c r="J371" s="46">
        <f t="shared" si="182"/>
        <v>22209045</v>
      </c>
      <c r="K371" s="46">
        <f t="shared" si="182"/>
        <v>0</v>
      </c>
      <c r="L371" s="46">
        <f t="shared" si="182"/>
        <v>17139156</v>
      </c>
      <c r="M371" s="46">
        <f t="shared" si="182"/>
        <v>3715994</v>
      </c>
      <c r="N371" s="46">
        <f t="shared" si="182"/>
        <v>0</v>
      </c>
      <c r="O371" s="46">
        <f t="shared" si="182"/>
        <v>0</v>
      </c>
      <c r="P371" s="46">
        <f t="shared" si="182"/>
        <v>29867608</v>
      </c>
      <c r="Q371" s="46">
        <f t="shared" si="182"/>
        <v>0</v>
      </c>
      <c r="R371" s="46">
        <f t="shared" si="182"/>
        <v>0</v>
      </c>
      <c r="S371" s="46">
        <f t="shared" si="182"/>
        <v>0</v>
      </c>
      <c r="T371" s="46">
        <f t="shared" si="182"/>
        <v>0</v>
      </c>
      <c r="U371" s="46">
        <f t="shared" si="182"/>
        <v>0</v>
      </c>
      <c r="V371" s="46">
        <f t="shared" si="182"/>
        <v>249242</v>
      </c>
      <c r="W371" s="46">
        <f t="shared" si="182"/>
        <v>0</v>
      </c>
      <c r="X371" s="46">
        <f t="shared" si="182"/>
        <v>0</v>
      </c>
      <c r="Y371" s="46">
        <f t="shared" si="182"/>
        <v>0</v>
      </c>
      <c r="Z371" s="46">
        <f t="shared" si="182"/>
        <v>74696291</v>
      </c>
      <c r="AA371" s="46"/>
      <c r="AB371" s="45" t="s">
        <v>419</v>
      </c>
      <c r="AC371" s="46">
        <f t="shared" ref="AC371:BA371" si="183">SUM(AC100:AC106)</f>
        <v>0</v>
      </c>
      <c r="AD371" s="46">
        <f t="shared" si="183"/>
        <v>0</v>
      </c>
      <c r="AE371" s="46">
        <f t="shared" si="183"/>
        <v>0</v>
      </c>
      <c r="AF371" s="46">
        <f t="shared" si="183"/>
        <v>0</v>
      </c>
      <c r="AG371" s="46">
        <f t="shared" si="183"/>
        <v>0</v>
      </c>
      <c r="AH371" s="46">
        <f t="shared" si="183"/>
        <v>1867571</v>
      </c>
      <c r="AI371" s="46">
        <f t="shared" si="183"/>
        <v>0</v>
      </c>
      <c r="AJ371" s="46">
        <f t="shared" si="183"/>
        <v>15235</v>
      </c>
      <c r="AK371" s="46">
        <f t="shared" si="183"/>
        <v>18854400</v>
      </c>
      <c r="AL371" s="46">
        <f t="shared" si="183"/>
        <v>0</v>
      </c>
      <c r="AM371" s="46">
        <f t="shared" si="183"/>
        <v>12458263</v>
      </c>
      <c r="AN371" s="46">
        <f t="shared" si="183"/>
        <v>2609750</v>
      </c>
      <c r="AO371" s="46">
        <f t="shared" si="183"/>
        <v>0</v>
      </c>
      <c r="AP371" s="46">
        <f t="shared" si="183"/>
        <v>0</v>
      </c>
      <c r="AQ371" s="46">
        <f t="shared" si="183"/>
        <v>30273393</v>
      </c>
      <c r="AR371" s="46">
        <f t="shared" si="183"/>
        <v>0</v>
      </c>
      <c r="AS371" s="46">
        <f t="shared" si="183"/>
        <v>0</v>
      </c>
      <c r="AT371" s="46">
        <f t="shared" si="183"/>
        <v>0</v>
      </c>
      <c r="AU371" s="46">
        <f t="shared" si="183"/>
        <v>0</v>
      </c>
      <c r="AV371" s="46">
        <f t="shared" si="183"/>
        <v>0</v>
      </c>
      <c r="AW371" s="46">
        <f t="shared" si="183"/>
        <v>268745</v>
      </c>
      <c r="AX371" s="46">
        <f t="shared" si="183"/>
        <v>0</v>
      </c>
      <c r="AY371" s="46">
        <f t="shared" si="183"/>
        <v>0</v>
      </c>
      <c r="AZ371" s="46">
        <f t="shared" si="183"/>
        <v>0</v>
      </c>
      <c r="BA371" s="46">
        <f t="shared" si="183"/>
        <v>66347357</v>
      </c>
      <c r="BC371" s="45" t="s">
        <v>419</v>
      </c>
      <c r="BD371" s="46">
        <f t="shared" ref="BD371:CB371" si="184">SUM(BD100:BD106)</f>
        <v>0</v>
      </c>
      <c r="BE371" s="46">
        <f t="shared" si="184"/>
        <v>0</v>
      </c>
      <c r="BF371" s="46">
        <f t="shared" si="184"/>
        <v>0</v>
      </c>
      <c r="BG371" s="46">
        <f t="shared" si="184"/>
        <v>0</v>
      </c>
      <c r="BH371" s="46">
        <f t="shared" si="184"/>
        <v>0</v>
      </c>
      <c r="BI371" s="46">
        <f t="shared" si="184"/>
        <v>1279662.2000000002</v>
      </c>
      <c r="BJ371" s="46">
        <f t="shared" si="184"/>
        <v>0</v>
      </c>
      <c r="BK371" s="46">
        <f t="shared" si="184"/>
        <v>31860</v>
      </c>
      <c r="BL371" s="46">
        <f t="shared" si="184"/>
        <v>30943200</v>
      </c>
      <c r="BM371" s="46">
        <f t="shared" si="184"/>
        <v>0</v>
      </c>
      <c r="BN371" s="46">
        <f t="shared" si="184"/>
        <v>8006381.0000000009</v>
      </c>
      <c r="BO371" s="46">
        <f t="shared" si="184"/>
        <v>4534838</v>
      </c>
      <c r="BP371" s="46">
        <f t="shared" si="184"/>
        <v>0</v>
      </c>
      <c r="BQ371" s="46">
        <f t="shared" si="184"/>
        <v>0</v>
      </c>
      <c r="BR371" s="46">
        <f t="shared" si="184"/>
        <v>45123006</v>
      </c>
      <c r="BS371" s="46">
        <f t="shared" si="184"/>
        <v>0</v>
      </c>
      <c r="BT371" s="46">
        <f t="shared" si="184"/>
        <v>0</v>
      </c>
      <c r="BU371" s="46">
        <f t="shared" si="184"/>
        <v>0</v>
      </c>
      <c r="BV371" s="46">
        <f t="shared" si="184"/>
        <v>0</v>
      </c>
      <c r="BW371" s="46">
        <f t="shared" si="184"/>
        <v>0</v>
      </c>
      <c r="BX371" s="46">
        <f t="shared" si="184"/>
        <v>571906.60000000009</v>
      </c>
      <c r="BY371" s="46">
        <f t="shared" si="184"/>
        <v>0</v>
      </c>
      <c r="BZ371" s="46">
        <f t="shared" si="184"/>
        <v>22535</v>
      </c>
      <c r="CA371" s="46">
        <f t="shared" si="184"/>
        <v>0</v>
      </c>
      <c r="CB371" s="46">
        <f t="shared" si="184"/>
        <v>90513388.799999997</v>
      </c>
      <c r="CD371" s="45" t="s">
        <v>419</v>
      </c>
      <c r="CE371" s="29">
        <f t="shared" ref="CE371:DC371" si="185">B371-BD371</f>
        <v>0</v>
      </c>
      <c r="CF371" s="29">
        <f t="shared" si="185"/>
        <v>0</v>
      </c>
      <c r="CG371" s="29">
        <f t="shared" si="185"/>
        <v>0</v>
      </c>
      <c r="CH371" s="29">
        <f t="shared" si="185"/>
        <v>0</v>
      </c>
      <c r="CI371" s="29">
        <f t="shared" si="185"/>
        <v>0</v>
      </c>
      <c r="CJ371" s="29">
        <f t="shared" si="185"/>
        <v>187894.79999999981</v>
      </c>
      <c r="CK371" s="29">
        <f t="shared" si="185"/>
        <v>0</v>
      </c>
      <c r="CL371" s="29">
        <f t="shared" si="185"/>
        <v>15829</v>
      </c>
      <c r="CM371" s="29">
        <f t="shared" si="185"/>
        <v>-8734155</v>
      </c>
      <c r="CN371" s="29">
        <f t="shared" si="185"/>
        <v>0</v>
      </c>
      <c r="CO371" s="29">
        <f t="shared" si="185"/>
        <v>9132775</v>
      </c>
      <c r="CP371" s="29">
        <f t="shared" si="185"/>
        <v>-818844</v>
      </c>
      <c r="CQ371" s="29">
        <f t="shared" si="185"/>
        <v>0</v>
      </c>
      <c r="CR371" s="29">
        <f t="shared" si="185"/>
        <v>0</v>
      </c>
      <c r="CS371" s="29">
        <f t="shared" si="185"/>
        <v>-15255398</v>
      </c>
      <c r="CT371" s="29">
        <f t="shared" si="185"/>
        <v>0</v>
      </c>
      <c r="CU371" s="29">
        <f t="shared" si="185"/>
        <v>0</v>
      </c>
      <c r="CV371" s="29">
        <f t="shared" si="185"/>
        <v>0</v>
      </c>
      <c r="CW371" s="29">
        <f t="shared" si="185"/>
        <v>0</v>
      </c>
      <c r="CX371" s="29">
        <f t="shared" si="185"/>
        <v>0</v>
      </c>
      <c r="CY371" s="29">
        <f t="shared" si="185"/>
        <v>-322664.60000000009</v>
      </c>
      <c r="CZ371" s="29">
        <f t="shared" si="185"/>
        <v>0</v>
      </c>
      <c r="DA371" s="29">
        <f t="shared" si="185"/>
        <v>-22535</v>
      </c>
      <c r="DB371" s="29">
        <f t="shared" si="185"/>
        <v>0</v>
      </c>
      <c r="DC371" s="29">
        <f t="shared" si="185"/>
        <v>-15817097.799999997</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EA11" activePane="bottomRight" state="frozen"/>
      <selection pane="topRight" activeCell="I1" sqref="I1"/>
      <selection pane="bottomLeft" activeCell="A3" sqref="A3"/>
      <selection pane="bottomRight" activeCell="ED18" sqref="ED17:EW18"/>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5" width="14.1640625" style="1" bestFit="1" customWidth="1"/>
    <col min="126"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1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199" t="s">
        <v>49</v>
      </c>
      <c r="B1" s="199"/>
      <c r="C1" s="199"/>
      <c r="D1" s="199"/>
      <c r="E1" s="199"/>
      <c r="F1" s="199"/>
      <c r="G1" s="199"/>
      <c r="H1" s="199"/>
      <c r="I1" s="199"/>
      <c r="J1" s="199"/>
      <c r="K1" s="199"/>
      <c r="L1" s="199"/>
      <c r="M1" s="199"/>
      <c r="N1" s="199"/>
      <c r="O1" s="199"/>
      <c r="P1" s="199"/>
      <c r="Q1" s="199"/>
      <c r="R1" s="199"/>
      <c r="S1" s="199"/>
      <c r="T1" s="199"/>
      <c r="U1" s="199"/>
      <c r="W1" s="200" t="s">
        <v>426</v>
      </c>
      <c r="X1" s="200"/>
      <c r="Y1" s="200"/>
      <c r="Z1" s="200"/>
      <c r="AA1" s="200"/>
      <c r="AB1" s="200"/>
      <c r="AC1" s="200"/>
      <c r="AD1" s="200"/>
      <c r="AE1" s="200"/>
      <c r="AF1" s="200"/>
      <c r="AG1" s="200"/>
      <c r="AH1" s="200"/>
      <c r="AI1" s="200"/>
      <c r="AJ1" s="200"/>
      <c r="AK1" s="200"/>
      <c r="AL1" s="200"/>
      <c r="AM1" s="200"/>
      <c r="AN1" s="200"/>
      <c r="AO1" s="200"/>
      <c r="AP1" s="200"/>
      <c r="AQ1" s="200"/>
      <c r="AR1" s="48"/>
      <c r="AS1" s="201" t="s">
        <v>425</v>
      </c>
      <c r="AT1" s="201"/>
      <c r="AU1" s="201"/>
      <c r="AV1" s="201"/>
      <c r="AW1" s="201"/>
      <c r="AX1" s="201"/>
      <c r="AY1" s="201"/>
      <c r="AZ1" s="201"/>
      <c r="BA1" s="201"/>
      <c r="BB1" s="201"/>
      <c r="BC1" s="201"/>
      <c r="BD1" s="201"/>
      <c r="BE1" s="201"/>
      <c r="BF1" s="201"/>
      <c r="BG1" s="201"/>
      <c r="BH1" s="201"/>
      <c r="BI1" s="201"/>
      <c r="BJ1" s="201"/>
      <c r="BK1" s="201"/>
      <c r="BL1" s="201"/>
      <c r="BM1" s="201"/>
      <c r="BN1" s="48"/>
      <c r="BO1" s="200" t="s">
        <v>424</v>
      </c>
      <c r="BP1" s="202"/>
      <c r="BQ1" s="202"/>
      <c r="BR1" s="202"/>
      <c r="BS1" s="202"/>
      <c r="BT1" s="202"/>
      <c r="BU1" s="202"/>
      <c r="BV1" s="202"/>
      <c r="BW1" s="202"/>
      <c r="BX1" s="202"/>
      <c r="BY1" s="202"/>
      <c r="BZ1" s="202"/>
      <c r="CA1" s="202"/>
      <c r="CB1" s="202"/>
      <c r="CC1" s="202"/>
      <c r="CD1" s="202"/>
      <c r="CE1" s="202"/>
      <c r="CF1" s="202"/>
      <c r="CG1" s="202"/>
      <c r="CH1" s="202"/>
      <c r="CI1" s="202"/>
      <c r="CJ1" s="48"/>
      <c r="CK1" s="201" t="s">
        <v>427</v>
      </c>
      <c r="CL1" s="201"/>
      <c r="CM1" s="201"/>
      <c r="CN1" s="201"/>
      <c r="CO1" s="201"/>
      <c r="CP1" s="201"/>
      <c r="CQ1" s="201"/>
      <c r="CR1" s="201"/>
      <c r="CS1" s="201"/>
      <c r="CT1" s="201"/>
      <c r="CU1" s="201"/>
      <c r="CV1" s="201"/>
      <c r="CW1" s="201"/>
      <c r="CX1" s="201"/>
      <c r="CY1" s="201"/>
      <c r="CZ1" s="201"/>
      <c r="DA1" s="201"/>
      <c r="DB1" s="201"/>
      <c r="DC1" s="201"/>
      <c r="DD1" s="201"/>
      <c r="DE1" s="201"/>
      <c r="DF1" s="49"/>
      <c r="DG1" s="49"/>
      <c r="DH1" s="203" t="s">
        <v>50</v>
      </c>
      <c r="DI1" s="204"/>
      <c r="DJ1" s="204"/>
      <c r="DK1" s="204"/>
      <c r="DL1" s="204"/>
      <c r="DM1" s="204"/>
      <c r="DN1" s="204"/>
      <c r="DO1" s="204"/>
      <c r="DP1" s="204"/>
      <c r="DQ1" s="204"/>
      <c r="DR1" s="204"/>
      <c r="DS1" s="204"/>
      <c r="DT1" s="204"/>
      <c r="DU1" s="204"/>
      <c r="DV1" s="204"/>
      <c r="DW1" s="204"/>
      <c r="DX1" s="204"/>
      <c r="DY1" s="204"/>
      <c r="DZ1" s="204"/>
      <c r="EA1" s="204"/>
      <c r="EB1" s="50"/>
      <c r="EC1" s="205" t="s">
        <v>509</v>
      </c>
      <c r="ED1" s="206"/>
      <c r="EE1" s="206"/>
      <c r="EF1" s="206"/>
      <c r="EG1" s="206"/>
      <c r="EH1" s="206"/>
      <c r="EI1" s="206"/>
      <c r="EJ1" s="206"/>
      <c r="EK1" s="206"/>
      <c r="EL1" s="206"/>
      <c r="EM1" s="206"/>
      <c r="EN1" s="206"/>
      <c r="EO1" s="206"/>
      <c r="EP1" s="206"/>
      <c r="EQ1" s="206"/>
      <c r="ER1" s="206"/>
      <c r="ES1" s="206"/>
      <c r="ET1" s="206"/>
      <c r="EU1" s="206"/>
      <c r="EV1" s="206"/>
      <c r="EW1" s="206"/>
      <c r="EX1" s="206"/>
      <c r="EY1" s="207"/>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17" si="70">CD3*AL3</f>
        <v>9151905.2767765578</v>
      </c>
      <c r="DW3" s="132">
        <f t="shared" ref="DW3:DW17" si="71">CE3*AM3</f>
        <v>12742086.801620878</v>
      </c>
      <c r="DX3" s="132">
        <f t="shared" ref="DX3:DX17" si="72">CF3*AN3</f>
        <v>11693060.26145188</v>
      </c>
      <c r="DY3" s="132">
        <f t="shared" ref="DY3:DY17" si="73">CG3*AO3</f>
        <v>12511552.156467818</v>
      </c>
      <c r="DZ3" s="132">
        <f t="shared" ref="DZ3:DZ17" si="74">CH3*AP3</f>
        <v>14644379.047802197</v>
      </c>
      <c r="EA3" s="77">
        <f>AVERAGE(DU3:DY3)</f>
        <v>10625686.481358666</v>
      </c>
      <c r="EB3" s="50"/>
      <c r="EC3" s="59" t="s">
        <v>481</v>
      </c>
      <c r="ED3" s="151">
        <f>SUM(B3:B107)</f>
        <v>364228288</v>
      </c>
      <c r="EE3" s="151">
        <f t="shared" ref="EE3:EW3" si="75">SUM(C3:C107)</f>
        <v>498130858</v>
      </c>
      <c r="EF3" s="151">
        <f t="shared" si="75"/>
        <v>401267445</v>
      </c>
      <c r="EG3" s="151">
        <f t="shared" si="75"/>
        <v>314968579</v>
      </c>
      <c r="EH3" s="151">
        <f t="shared" si="75"/>
        <v>475137922</v>
      </c>
      <c r="EI3" s="151">
        <f t="shared" si="75"/>
        <v>376478955</v>
      </c>
      <c r="EJ3" s="151">
        <f t="shared" si="75"/>
        <v>378485335</v>
      </c>
      <c r="EK3" s="151">
        <f t="shared" si="75"/>
        <v>598491297</v>
      </c>
      <c r="EL3" s="151">
        <f t="shared" si="75"/>
        <v>540917340</v>
      </c>
      <c r="EM3" s="151">
        <f t="shared" si="75"/>
        <v>572105962</v>
      </c>
      <c r="EN3" s="151">
        <f t="shared" si="75"/>
        <v>708312328</v>
      </c>
      <c r="EO3" s="151">
        <f t="shared" si="75"/>
        <v>662720104</v>
      </c>
      <c r="EP3" s="151">
        <f t="shared" si="75"/>
        <v>554450959</v>
      </c>
      <c r="EQ3" s="151">
        <f t="shared" si="75"/>
        <v>593180305</v>
      </c>
      <c r="ER3" s="151">
        <f t="shared" si="75"/>
        <v>606536227</v>
      </c>
      <c r="ES3" s="151">
        <f t="shared" si="75"/>
        <v>643143661</v>
      </c>
      <c r="ET3" s="151">
        <f t="shared" si="75"/>
        <v>763041314</v>
      </c>
      <c r="EU3" s="151">
        <f t="shared" si="75"/>
        <v>613210746</v>
      </c>
      <c r="EV3" s="151">
        <f t="shared" si="75"/>
        <v>776806998</v>
      </c>
      <c r="EW3" s="151">
        <f t="shared" si="75"/>
        <v>643822450.60000002</v>
      </c>
      <c r="EX3" s="152">
        <f>(EV3-EU3)/EU3</f>
        <v>0.26678634232544907</v>
      </c>
      <c r="EY3" s="153">
        <f>(EV3-EW3)/EW3</f>
        <v>0.20655469108923921</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0.46685166956504309</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22028480.528578751</v>
      </c>
      <c r="EA4" s="88">
        <f t="shared" ref="EA4:EA54" si="123">AVERAGE(DU4:DY4)</f>
        <v>12353726.157014202</v>
      </c>
      <c r="EB4" s="50"/>
      <c r="EC4" s="59" t="s">
        <v>507</v>
      </c>
      <c r="ED4" s="154">
        <f>SUM(CL3:CL107)</f>
        <v>109926728.20476946</v>
      </c>
      <c r="EE4" s="154">
        <f t="shared" ref="EE4:EW4" si="124">SUM(CM3:CM107)</f>
        <v>102051221.76288331</v>
      </c>
      <c r="EF4" s="154">
        <f t="shared" si="124"/>
        <v>125279159.22054763</v>
      </c>
      <c r="EG4" s="154">
        <f t="shared" si="124"/>
        <v>120359503.78085648</v>
      </c>
      <c r="EH4" s="154">
        <f t="shared" si="124"/>
        <v>112907774.0828543</v>
      </c>
      <c r="EI4" s="154">
        <f t="shared" si="124"/>
        <v>121150191.00259675</v>
      </c>
      <c r="EJ4" s="154">
        <f t="shared" si="124"/>
        <v>116107005.3279127</v>
      </c>
      <c r="EK4" s="154">
        <f t="shared" si="124"/>
        <v>157228611.84092057</v>
      </c>
      <c r="EL4" s="154">
        <f t="shared" si="124"/>
        <v>164396617.46819583</v>
      </c>
      <c r="EM4" s="154">
        <f t="shared" si="124"/>
        <v>188332741.61638224</v>
      </c>
      <c r="EN4" s="154">
        <f t="shared" si="124"/>
        <v>172958595.79009399</v>
      </c>
      <c r="EO4" s="154">
        <f t="shared" si="124"/>
        <v>193560472.19180891</v>
      </c>
      <c r="EP4" s="154">
        <f t="shared" si="124"/>
        <v>191940101.00857699</v>
      </c>
      <c r="EQ4" s="154">
        <f t="shared" si="124"/>
        <v>178946657.3459802</v>
      </c>
      <c r="ER4" s="154">
        <f t="shared" si="124"/>
        <v>219238107.3576844</v>
      </c>
      <c r="ES4" s="154">
        <f t="shared" si="124"/>
        <v>256113026.86604321</v>
      </c>
      <c r="ET4" s="154">
        <f t="shared" si="124"/>
        <v>279816691.85675466</v>
      </c>
      <c r="EU4" s="154">
        <f t="shared" si="124"/>
        <v>297043815.77838981</v>
      </c>
      <c r="EV4" s="154">
        <f t="shared" si="124"/>
        <v>286941451.84682012</v>
      </c>
      <c r="EW4" s="154">
        <f t="shared" si="124"/>
        <v>246231659.8409704</v>
      </c>
      <c r="EX4" s="152">
        <f>(EV4-EU4)/EU4</f>
        <v>-3.4009675997114804E-2</v>
      </c>
      <c r="EY4" s="153">
        <f>(EV4-EW4)/EW4</f>
        <v>0.16533126581749188</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0.36081401883869441</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10268266.887919132</v>
      </c>
      <c r="EA5" s="88">
        <f t="shared" si="123"/>
        <v>10818536.442706501</v>
      </c>
      <c r="EB5" s="50"/>
      <c r="EC5" s="90" t="s">
        <v>506</v>
      </c>
      <c r="ED5" s="155">
        <f t="shared" ref="ED5:EW5" si="164">ED4/ED3</f>
        <v>0.30180722317968189</v>
      </c>
      <c r="EE5" s="155">
        <f t="shared" ref="EE5:EV5" si="165">EE4/EE3</f>
        <v>0.20486829941156406</v>
      </c>
      <c r="EF5" s="155">
        <f t="shared" si="165"/>
        <v>0.31220862988411041</v>
      </c>
      <c r="EG5" s="155">
        <f t="shared" si="165"/>
        <v>0.38213178013815935</v>
      </c>
      <c r="EH5" s="155">
        <f t="shared" si="165"/>
        <v>0.23763157781132507</v>
      </c>
      <c r="EI5" s="155">
        <f t="shared" si="165"/>
        <v>0.32179804314054355</v>
      </c>
      <c r="EJ5" s="155">
        <f t="shared" si="165"/>
        <v>0.30676751406474628</v>
      </c>
      <c r="EK5" s="155">
        <f t="shared" si="165"/>
        <v>0.26270826765409183</v>
      </c>
      <c r="EL5" s="155">
        <f t="shared" si="165"/>
        <v>0.3039218847526608</v>
      </c>
      <c r="EM5" s="155">
        <f t="shared" si="165"/>
        <v>0.32919206252981198</v>
      </c>
      <c r="EN5" s="155">
        <f t="shared" si="165"/>
        <v>0.24418408229384084</v>
      </c>
      <c r="EO5" s="155">
        <f t="shared" si="165"/>
        <v>0.29206971544024402</v>
      </c>
      <c r="EP5" s="155">
        <f t="shared" si="165"/>
        <v>0.34618048340065544</v>
      </c>
      <c r="EQ5" s="155">
        <f t="shared" si="165"/>
        <v>0.30167329534985182</v>
      </c>
      <c r="ER5" s="155">
        <f t="shared" si="165"/>
        <v>0.36145921314883706</v>
      </c>
      <c r="ES5" s="155">
        <f t="shared" si="165"/>
        <v>0.39822055692475095</v>
      </c>
      <c r="ET5" s="155">
        <f t="shared" si="165"/>
        <v>0.3667123741831293</v>
      </c>
      <c r="EU5" s="155">
        <f t="shared" si="165"/>
        <v>0.48440738802445876</v>
      </c>
      <c r="EV5" s="155">
        <f t="shared" si="165"/>
        <v>0.36938577096446307</v>
      </c>
      <c r="EW5" s="155">
        <f t="shared" si="164"/>
        <v>0.38245273927850565</v>
      </c>
      <c r="EX5" s="156">
        <f>(EV5-EU5)/EU5</f>
        <v>-0.23744810649788853</v>
      </c>
      <c r="EY5" s="157">
        <f>(EV5-EW5)/EW5</f>
        <v>-3.4166230156158182E-2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0.29529887646631647</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15025645.483415347</v>
      </c>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0.29262042564951762</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12909527.125007851</v>
      </c>
      <c r="EA8" s="88">
        <f t="shared" si="123"/>
        <v>11663874.963567626</v>
      </c>
      <c r="EB8" s="50"/>
      <c r="EC8" s="205" t="s">
        <v>421</v>
      </c>
      <c r="ED8" s="206"/>
      <c r="EE8" s="206"/>
      <c r="EF8" s="206"/>
      <c r="EG8" s="206"/>
      <c r="EH8" s="206"/>
      <c r="EI8" s="206"/>
      <c r="EJ8" s="206"/>
      <c r="EK8" s="206"/>
      <c r="EL8" s="206"/>
      <c r="EM8" s="206"/>
      <c r="EN8" s="206"/>
      <c r="EO8" s="206"/>
      <c r="EP8" s="206"/>
      <c r="EQ8" s="206"/>
      <c r="ER8" s="206"/>
      <c r="ES8" s="206"/>
      <c r="ET8" s="206"/>
      <c r="EU8" s="206"/>
      <c r="EV8" s="206"/>
      <c r="EW8" s="206"/>
      <c r="EX8" s="206"/>
      <c r="EY8" s="207"/>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25">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0.31082808709546339</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11048245.726481402</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SUM(B78:B107)</f>
        <v>154971834</v>
      </c>
      <c r="EE10" s="151">
        <f t="shared" ref="EE10:EW10" si="355">SUM(C78:C107)</f>
        <v>239034390</v>
      </c>
      <c r="EF10" s="151">
        <f t="shared" si="355"/>
        <v>214431687</v>
      </c>
      <c r="EG10" s="151">
        <f t="shared" si="355"/>
        <v>167702200</v>
      </c>
      <c r="EH10" s="151">
        <f t="shared" si="355"/>
        <v>234390160</v>
      </c>
      <c r="EI10" s="151">
        <f t="shared" si="355"/>
        <v>189716074</v>
      </c>
      <c r="EJ10" s="151">
        <f t="shared" si="355"/>
        <v>173213586</v>
      </c>
      <c r="EK10" s="151">
        <f t="shared" si="355"/>
        <v>384259845</v>
      </c>
      <c r="EL10" s="151">
        <f t="shared" si="355"/>
        <v>294559941</v>
      </c>
      <c r="EM10" s="151">
        <f t="shared" si="355"/>
        <v>295535327</v>
      </c>
      <c r="EN10" s="151">
        <f t="shared" si="355"/>
        <v>343827589</v>
      </c>
      <c r="EO10" s="151">
        <f t="shared" si="355"/>
        <v>308696789</v>
      </c>
      <c r="EP10" s="151">
        <f t="shared" si="355"/>
        <v>235110375</v>
      </c>
      <c r="EQ10" s="151">
        <f t="shared" si="355"/>
        <v>268575181</v>
      </c>
      <c r="ER10" s="151">
        <f t="shared" si="355"/>
        <v>265459573</v>
      </c>
      <c r="ES10" s="151">
        <f t="shared" si="355"/>
        <v>262011324</v>
      </c>
      <c r="ET10" s="151">
        <f t="shared" si="355"/>
        <v>342057526</v>
      </c>
      <c r="EU10" s="151">
        <f t="shared" si="355"/>
        <v>195692477</v>
      </c>
      <c r="EV10" s="151">
        <f t="shared" si="355"/>
        <v>328340156</v>
      </c>
      <c r="EW10" s="151">
        <f t="shared" si="355"/>
        <v>266759216.20000002</v>
      </c>
      <c r="EX10" s="152">
        <f>(EV10-EU10)/EU10</f>
        <v>0.67783739586473735</v>
      </c>
      <c r="EY10" s="153">
        <f>(EV10-EW10)/EW10</f>
        <v>0.23084840582913654</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0.37774001070888175</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14606906.288543954</v>
      </c>
      <c r="EA11" s="88">
        <f t="shared" si="123"/>
        <v>13773066.934806753</v>
      </c>
      <c r="EB11" s="50"/>
      <c r="EC11" s="59" t="s">
        <v>507</v>
      </c>
      <c r="ED11" s="154">
        <f>SUM(CL78:CL107)</f>
        <v>47272468.885515481</v>
      </c>
      <c r="EE11" s="154">
        <f t="shared" ref="EE11:EW11" si="394">SUM(CM78:CM107)</f>
        <v>51049464.944872424</v>
      </c>
      <c r="EF11" s="154">
        <f t="shared" si="394"/>
        <v>58711402.535333335</v>
      </c>
      <c r="EG11" s="154">
        <f t="shared" si="394"/>
        <v>65523999.805293024</v>
      </c>
      <c r="EH11" s="154">
        <f t="shared" si="394"/>
        <v>57409159.140453652</v>
      </c>
      <c r="EI11" s="154">
        <f t="shared" si="394"/>
        <v>60899688.134889446</v>
      </c>
      <c r="EJ11" s="154">
        <f t="shared" si="394"/>
        <v>43036109.093904756</v>
      </c>
      <c r="EK11" s="154">
        <f t="shared" si="394"/>
        <v>76972929.938079342</v>
      </c>
      <c r="EL11" s="154">
        <f t="shared" si="394"/>
        <v>89484722.847137809</v>
      </c>
      <c r="EM11" s="154">
        <f t="shared" si="394"/>
        <v>70898832.71939683</v>
      </c>
      <c r="EN11" s="154">
        <f t="shared" si="394"/>
        <v>81718038.315250009</v>
      </c>
      <c r="EO11" s="154">
        <f t="shared" si="394"/>
        <v>93860034.743419141</v>
      </c>
      <c r="EP11" s="154">
        <f t="shared" si="394"/>
        <v>74798039.355580822</v>
      </c>
      <c r="EQ11" s="154">
        <f t="shared" si="394"/>
        <v>65841008.355568171</v>
      </c>
      <c r="ER11" s="154">
        <f t="shared" si="394"/>
        <v>113620088.5435953</v>
      </c>
      <c r="ES11" s="154">
        <f t="shared" si="394"/>
        <v>119036406.39458674</v>
      </c>
      <c r="ET11" s="154">
        <f t="shared" si="394"/>
        <v>121947771.63576254</v>
      </c>
      <c r="EU11" s="154">
        <f t="shared" si="394"/>
        <v>111586698.07803571</v>
      </c>
      <c r="EV11" s="154">
        <f t="shared" si="394"/>
        <v>122815837.75062217</v>
      </c>
      <c r="EW11" s="154">
        <f t="shared" si="394"/>
        <v>106406394.60150968</v>
      </c>
      <c r="EX11" s="152">
        <f>(EV11-EU11)/EU11</f>
        <v>0.1006315256746248</v>
      </c>
      <c r="EY11" s="153">
        <f>(EV11-EW11)/EW11</f>
        <v>0.15421482149231358</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0.30503910075372459</v>
      </c>
      <c r="EE12" s="155">
        <f t="shared" ref="EE12:EV12" si="434">EE11/EE10</f>
        <v>0.21356535745702709</v>
      </c>
      <c r="EF12" s="155">
        <f t="shared" si="434"/>
        <v>0.27380003094101169</v>
      </c>
      <c r="EG12" s="155">
        <f t="shared" si="434"/>
        <v>0.39071639969715977</v>
      </c>
      <c r="EH12" s="155">
        <f t="shared" si="434"/>
        <v>0.24492990294666658</v>
      </c>
      <c r="EI12" s="155">
        <f t="shared" si="434"/>
        <v>0.32100436642437291</v>
      </c>
      <c r="EJ12" s="155">
        <f t="shared" si="434"/>
        <v>0.2484568912158239</v>
      </c>
      <c r="EK12" s="155">
        <f t="shared" si="434"/>
        <v>0.20031478943130096</v>
      </c>
      <c r="EL12" s="155">
        <f t="shared" si="434"/>
        <v>0.30379121663097364</v>
      </c>
      <c r="EM12" s="155">
        <f t="shared" si="434"/>
        <v>0.23989968792934466</v>
      </c>
      <c r="EN12" s="155">
        <f t="shared" si="434"/>
        <v>0.23767155670352563</v>
      </c>
      <c r="EO12" s="155">
        <f t="shared" si="434"/>
        <v>0.30405251394895183</v>
      </c>
      <c r="EP12" s="155">
        <f t="shared" si="434"/>
        <v>0.31814010485747735</v>
      </c>
      <c r="EQ12" s="155">
        <f t="shared" si="434"/>
        <v>0.24514926550703198</v>
      </c>
      <c r="ER12" s="155">
        <f t="shared" si="434"/>
        <v>0.42801277520172648</v>
      </c>
      <c r="ES12" s="155">
        <f t="shared" si="434"/>
        <v>0.45431779274771628</v>
      </c>
      <c r="ET12" s="155">
        <f t="shared" si="434"/>
        <v>0.35651246461907271</v>
      </c>
      <c r="EU12" s="155">
        <f t="shared" si="434"/>
        <v>0.57021455187587877</v>
      </c>
      <c r="EV12" s="155">
        <f t="shared" si="434"/>
        <v>0.37405061643030396</v>
      </c>
      <c r="EW12" s="155">
        <f t="shared" si="433"/>
        <v>0.39888554224020722</v>
      </c>
      <c r="EX12" s="156">
        <f>(EV12-EU12)/EU12</f>
        <v>-0.3440177645418539</v>
      </c>
      <c r="EY12" s="157">
        <f>(EV12-EW12)/EW12</f>
        <v>-6.2260782053985234E-2</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 t="shared" ref="AP13" si="453">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4">SUMPRODUCT(AT72:AT78,B72:B78)/SUM(B72:B78)</f>
        <v>0.33119447167158389</v>
      </c>
      <c r="BQ13" s="129">
        <f t="shared" ref="BQ13" si="455">SUMPRODUCT(AU72:AU78,C72:C78)/SUM(C72:C78)</f>
        <v>0.20574559129844058</v>
      </c>
      <c r="BR13" s="129">
        <f t="shared" ref="BR13" si="456">SUMPRODUCT(AV72:AV78,D72:D78)/SUM(D72:D78)</f>
        <v>0.28721637342000378</v>
      </c>
      <c r="BS13" s="129">
        <f t="shared" ref="BS13" si="457">SUMPRODUCT(AW72:AW78,E72:E78)/SUM(E72:E78)</f>
        <v>0.46235453202344151</v>
      </c>
      <c r="BT13" s="129">
        <f t="shared" ref="BT13" si="458">SUMPRODUCT(AX72:AX78,F72:F78)/SUM(F72:F78)</f>
        <v>0.25041169882563136</v>
      </c>
      <c r="BU13" s="129">
        <f t="shared" ref="BU13" si="459">SUMPRODUCT(AY72:AY78,G72:G78)/SUM(G72:G78)</f>
        <v>0.39224855810052756</v>
      </c>
      <c r="BV13" s="129">
        <f t="shared" ref="BV13" si="460">SUMPRODUCT(AZ72:AZ78,H72:H78)/SUM(H72:H78)</f>
        <v>0.35868493647942373</v>
      </c>
      <c r="BW13" s="129">
        <f t="shared" ref="BW13" si="461">SUMPRODUCT(BA72:BA78,I72:I78)/SUM(I72:I78)</f>
        <v>0.26263537672589543</v>
      </c>
      <c r="BX13" s="129">
        <f t="shared" ref="BX13" si="462">SUMPRODUCT(BB72:BB78,J72:J78)/SUM(J72:J78)</f>
        <v>0.28362087191995583</v>
      </c>
      <c r="BY13" s="129">
        <f t="shared" ref="BY13" si="463">SUMPRODUCT(BC72:BC78,K72:K78)/SUM(K72:K78)</f>
        <v>0.38866650307699091</v>
      </c>
      <c r="BZ13" s="129">
        <f t="shared" ref="BZ13" si="464">SUMPRODUCT(BD72:BD78,L72:L78)/SUM(L72:L78)</f>
        <v>0.24052697055846722</v>
      </c>
      <c r="CA13" s="129">
        <f t="shared" ref="CA13" si="465">SUMPRODUCT(BE72:BE78,M72:M78)/SUM(M72:M78)</f>
        <v>0.29014311124641873</v>
      </c>
      <c r="CB13" s="129">
        <f t="shared" ref="CB13" si="466">SUMPRODUCT(BF72:BF78,N72:N78)/SUM(N72:N78)</f>
        <v>0.23619412081942162</v>
      </c>
      <c r="CC13" s="129">
        <f t="shared" ref="CC13" si="467">SUMPRODUCT(BG72:BG78,O72:O78)/SUM(O72:O78)</f>
        <v>0.40149648037317082</v>
      </c>
      <c r="CD13" s="129">
        <f t="shared" ref="CD13" si="468">SUMPRODUCT(BH72:BH78,P72:P78)/SUM(P72:P78)</f>
        <v>0.38662415216300178</v>
      </c>
      <c r="CE13" s="129">
        <f t="shared" ref="CE13" si="469">SUMPRODUCT(BI72:BI78,Q72:Q78)/SUM(Q72:Q78)</f>
        <v>0.43098079249954391</v>
      </c>
      <c r="CF13" s="129">
        <f t="shared" ref="CF13" si="470">SUMPRODUCT(BJ72:BJ78,R72:R78)/SUM(R72:R78)</f>
        <v>0.40851439913248161</v>
      </c>
      <c r="CG13" s="129">
        <f t="shared" ref="CG13" si="471">SUMPRODUCT(BK72:BK78,S72:S78)/SUM(S72:S78)</f>
        <v>0.55599637589165873</v>
      </c>
      <c r="CH13" s="129">
        <f t="shared" ref="CH13" si="472">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3">SUM(B79:B85)</f>
        <v>27626828</v>
      </c>
      <c r="Y14" s="70">
        <f t="shared" ref="Y14" si="474">SUM(C79:C85)</f>
        <v>38938466</v>
      </c>
      <c r="Z14" s="70">
        <f t="shared" ref="Z14" si="475">SUM(D79:D85)</f>
        <v>26886582</v>
      </c>
      <c r="AA14" s="70">
        <f t="shared" ref="AA14" si="476">SUM(E79:E85)</f>
        <v>24533318</v>
      </c>
      <c r="AB14" s="70">
        <f t="shared" ref="AB14" si="477">SUM(F79:F85)</f>
        <v>28774040</v>
      </c>
      <c r="AC14" s="70">
        <f t="shared" ref="AC14" si="478">SUM(G79:G85)</f>
        <v>25284609</v>
      </c>
      <c r="AD14" s="70">
        <f t="shared" ref="AD14" si="479">SUM(H79:H85)</f>
        <v>34288000</v>
      </c>
      <c r="AE14" s="70">
        <f t="shared" ref="AE14" si="480">SUM(I79:I85)</f>
        <v>53671212</v>
      </c>
      <c r="AF14" s="70">
        <f t="shared" ref="AF14" si="481">SUM(J79:J85)</f>
        <v>42504956</v>
      </c>
      <c r="AG14" s="70">
        <f t="shared" ref="AG14" si="482">SUM(K79:K85)</f>
        <v>40008575</v>
      </c>
      <c r="AH14" s="70">
        <f t="shared" ref="AH14" si="483">SUM(L79:L85)</f>
        <v>59649938</v>
      </c>
      <c r="AI14" s="70">
        <f t="shared" ref="AI14" si="484">SUM(M79:M85)</f>
        <v>50276691</v>
      </c>
      <c r="AJ14" s="70">
        <f t="shared" ref="AJ14" si="485">SUM(N79:N85)</f>
        <v>39095496</v>
      </c>
      <c r="AK14" s="70">
        <f t="shared" ref="AK14" si="486">SUM(O79:O85)</f>
        <v>54189283</v>
      </c>
      <c r="AL14" s="70">
        <f t="shared" ref="AL14" si="487">SUM(P79:P85)</f>
        <v>40699868</v>
      </c>
      <c r="AM14" s="70">
        <f t="shared" ref="AM14" si="488">SUM(Q79:Q85)</f>
        <v>43212263</v>
      </c>
      <c r="AN14" s="70">
        <f t="shared" ref="AN14" si="489">SUM(R79:R85)</f>
        <v>52950897</v>
      </c>
      <c r="AO14" s="70">
        <f t="shared" ref="AO14" si="490">SUM(S79:S85)</f>
        <v>38478547</v>
      </c>
      <c r="AP14" s="70">
        <f t="shared" ref="AP14" si="491">SUM(T79:T85)</f>
        <v>61740798</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92">SUMPRODUCT(AT79:AT85,B79:B85)/SUM(B79:B85)</f>
        <v>0.317572466615685</v>
      </c>
      <c r="BQ14" s="129">
        <f t="shared" ref="BQ14" si="493">SUMPRODUCT(AU79:AU85,C79:C85)/SUM(C79:C85)</f>
        <v>0.21038230194427129</v>
      </c>
      <c r="BR14" s="129">
        <f t="shared" ref="BR14" si="494">SUMPRODUCT(AV79:AV85,D79:D85)/SUM(D79:D85)</f>
        <v>0.29467391147004113</v>
      </c>
      <c r="BS14" s="129">
        <f t="shared" ref="BS14" si="495">SUMPRODUCT(AW79:AW85,E79:E85)/SUM(E79:E85)</f>
        <v>0.54500000000000004</v>
      </c>
      <c r="BT14" s="129">
        <f t="shared" ref="BT14" si="496">SUMPRODUCT(AX79:AX85,F79:F85)/SUM(F79:F85)</f>
        <v>0.28547041108570259</v>
      </c>
      <c r="BU14" s="129">
        <f t="shared" ref="BU14" si="497">SUMPRODUCT(AY79:AY85,G79:G85)/SUM(G79:G85)</f>
        <v>0.40800195574599268</v>
      </c>
      <c r="BV14" s="129">
        <f t="shared" ref="BV14" si="498">SUMPRODUCT(AZ79:AZ85,H79:H85)/SUM(H79:H85)</f>
        <v>0.30507325242553274</v>
      </c>
      <c r="BW14" s="129">
        <f t="shared" ref="BW14" si="499">SUMPRODUCT(BA79:BA85,I79:I85)/SUM(I79:I85)</f>
        <v>0.23044357707500202</v>
      </c>
      <c r="BX14" s="129">
        <f t="shared" ref="BX14" si="500">SUMPRODUCT(BB79:BB85,J79:J85)/SUM(J79:J85)</f>
        <v>0.3183724740986581</v>
      </c>
      <c r="BY14" s="129">
        <f t="shared" ref="BY14" si="501">SUMPRODUCT(BC79:BC85,K79:K85)/SUM(K79:K85)</f>
        <v>0.40631504596202195</v>
      </c>
      <c r="BZ14" s="129">
        <f t="shared" ref="BZ14" si="502">SUMPRODUCT(BD79:BD85,L79:L85)/SUM(L79:L85)</f>
        <v>0.2298397667138676</v>
      </c>
      <c r="CA14" s="129">
        <f t="shared" ref="CA14" si="503">SUMPRODUCT(BE79:BE85,M79:M85)/SUM(M79:M85)</f>
        <v>0.33524398096804131</v>
      </c>
      <c r="CB14" s="129">
        <f t="shared" ref="CB14" si="504">SUMPRODUCT(BF79:BF85,N79:N85)/SUM(N79:N85)</f>
        <v>0.26572351454500032</v>
      </c>
      <c r="CC14" s="129">
        <f t="shared" ref="CC14" si="505">SUMPRODUCT(BG79:BG85,O79:O85)/SUM(O79:O85)</f>
        <v>0.4080179357604713</v>
      </c>
      <c r="CD14" s="129">
        <f t="shared" ref="CD14" si="506">SUMPRODUCT(BH79:BH85,P79:P85)/SUM(P79:P85)</f>
        <v>0.42203414296849318</v>
      </c>
      <c r="CE14" s="129">
        <f t="shared" ref="CE14" si="507">SUMPRODUCT(BI79:BI85,Q79:Q85)/SUM(Q79:Q85)</f>
        <v>0.45606140717583654</v>
      </c>
      <c r="CF14" s="129">
        <f t="shared" ref="CF14" si="508">SUMPRODUCT(BJ79:BJ85,R79:R85)/SUM(R79:R85)</f>
        <v>0.41049613779598043</v>
      </c>
      <c r="CG14" s="129">
        <f t="shared" ref="CG14" si="509">SUMPRODUCT(BK79:BK85,S79:S85)/SUM(S79:S85)</f>
        <v>0.58214285714285718</v>
      </c>
      <c r="CH14" s="129">
        <f t="shared" ref="CH14" si="510">SUMPRODUCT(BL79:BL85,T79:T85)/SUM(T79:T85)</f>
        <v>0.40923357745689676</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25266407.640583616</v>
      </c>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11">SUM(B86:B92)</f>
        <v>38681422</v>
      </c>
      <c r="Y15" s="70">
        <f t="shared" ref="Y15" si="512">SUM(C86:C92)</f>
        <v>41297067</v>
      </c>
      <c r="Z15" s="70">
        <f t="shared" ref="Z15" si="513">SUM(D86:D92)</f>
        <v>39277782</v>
      </c>
      <c r="AA15" s="70">
        <f t="shared" ref="AA15" si="514">SUM(E86:E92)</f>
        <v>42588014</v>
      </c>
      <c r="AB15" s="70">
        <f t="shared" ref="AB15" si="515">SUM(F86:F92)</f>
        <v>44658988</v>
      </c>
      <c r="AC15" s="70">
        <f t="shared" ref="AC15" si="516">SUM(G86:G92)</f>
        <v>43999711</v>
      </c>
      <c r="AD15" s="70">
        <f t="shared" ref="AD15" si="517">SUM(H86:H92)</f>
        <v>39351578</v>
      </c>
      <c r="AE15" s="70">
        <f t="shared" ref="AE15" si="518">SUM(I86:I92)</f>
        <v>77085576</v>
      </c>
      <c r="AF15" s="70">
        <f t="shared" ref="AF15" si="519">SUM(J86:J92)</f>
        <v>57252253</v>
      </c>
      <c r="AG15" s="70">
        <f t="shared" ref="AG15" si="520">SUM(K86:K92)</f>
        <v>57543440</v>
      </c>
      <c r="AH15" s="70">
        <f t="shared" ref="AH15" si="521">SUM(L86:L92)</f>
        <v>65161099</v>
      </c>
      <c r="AI15" s="70">
        <f t="shared" ref="AI15" si="522">SUM(M86:M92)</f>
        <v>73139129</v>
      </c>
      <c r="AJ15" s="70">
        <f t="shared" ref="AJ15" si="523">SUM(N86:N92)</f>
        <v>45765511</v>
      </c>
      <c r="AK15" s="70">
        <f t="shared" ref="AK15" si="524">SUM(O86:O92)</f>
        <v>50901814</v>
      </c>
      <c r="AL15" s="70">
        <f t="shared" ref="AL15" si="525">SUM(P86:P92)</f>
        <v>43691247</v>
      </c>
      <c r="AM15" s="70">
        <f t="shared" ref="AM15" si="526">SUM(Q86:Q92)</f>
        <v>45469824</v>
      </c>
      <c r="AN15" s="70">
        <f t="shared" ref="AN15" si="527">SUM(R86:R92)</f>
        <v>57769088</v>
      </c>
      <c r="AO15" s="70">
        <f t="shared" ref="AO15" si="528">SUM(S86:S92)</f>
        <v>40431610</v>
      </c>
      <c r="AP15" s="70">
        <f t="shared" ref="AP15" si="529">SUM(T86:T92)</f>
        <v>66357291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30">SUMPRODUCT(AT86:AT92,B86:B92)/SUM(B86:B92)</f>
        <v>0.2998528646974955</v>
      </c>
      <c r="BQ15" s="129">
        <f t="shared" ref="BQ15" si="531">SUMPRODUCT(AU86:AU92,C86:C92)/SUM(C86:C92)</f>
        <v>0.21222903121682737</v>
      </c>
      <c r="BR15" s="129">
        <f t="shared" ref="BR15" si="532">SUMPRODUCT(AV86:AV92,D86:D92)/SUM(D86:D92)</f>
        <v>0.28666483844904139</v>
      </c>
      <c r="BS15" s="129">
        <f t="shared" ref="BS15" si="533">SUMPRODUCT(AW86:AW92,E86:E92)/SUM(E86:E92)</f>
        <v>0.51805304148095133</v>
      </c>
      <c r="BT15" s="129">
        <f t="shared" ref="BT15" si="534">SUMPRODUCT(AX86:AX92,F86:F92)/SUM(F86:F92)</f>
        <v>0.27983884490018807</v>
      </c>
      <c r="BU15" s="129">
        <f t="shared" ref="BU15" si="535">SUMPRODUCT(AY86:AY92,G86:G92)/SUM(G86:G92)</f>
        <v>0.40606662352092865</v>
      </c>
      <c r="BV15" s="129">
        <f t="shared" ref="BV15" si="536">SUMPRODUCT(AZ86:AZ92,H86:H92)/SUM(H86:H92)</f>
        <v>0.25477945879465252</v>
      </c>
      <c r="BW15" s="129">
        <f t="shared" ref="BW15" si="537">SUMPRODUCT(BA86:BA92,I86:I92)/SUM(I86:I92)</f>
        <v>0.21694014789310759</v>
      </c>
      <c r="BX15" s="129">
        <f t="shared" ref="BX15" si="538">SUMPRODUCT(BB86:BB92,J86:J92)/SUM(J86:J92)</f>
        <v>0.31300548518803301</v>
      </c>
      <c r="BY15" s="129">
        <f t="shared" ref="BY15" si="539">SUMPRODUCT(BC86:BC92,K86:K92)/SUM(K86:K92)</f>
        <v>0.31710860973018062</v>
      </c>
      <c r="BZ15" s="129">
        <f t="shared" ref="BZ15" si="540">SUMPRODUCT(BD86:BD92,L86:L92)/SUM(L86:L92)</f>
        <v>0.23053085518861488</v>
      </c>
      <c r="CA15" s="129">
        <f t="shared" ref="CA15" si="541">SUMPRODUCT(BE86:BE92,M86:M92)/SUM(M86:M92)</f>
        <v>0.34409677430946967</v>
      </c>
      <c r="CB15" s="129">
        <f t="shared" ref="CB15" si="542">SUMPRODUCT(BF86:BF92,N86:N92)/SUM(N86:N92)</f>
        <v>0.31228960742402717</v>
      </c>
      <c r="CC15" s="129">
        <f t="shared" ref="CC15" si="543">SUMPRODUCT(BG86:BG92,O86:O92)/SUM(O86:O92)</f>
        <v>0.24604574024856951</v>
      </c>
      <c r="CD15" s="129">
        <f t="shared" ref="CD15" si="544">SUMPRODUCT(BH86:BH92,P86:P92)/SUM(P86:P92)</f>
        <v>0.43813736296593236</v>
      </c>
      <c r="CE15" s="129">
        <f t="shared" ref="CE15" si="545">SUMPRODUCT(BI86:BI92,Q86:Q92)/SUM(Q86:Q92)</f>
        <v>0.47638993123221646</v>
      </c>
      <c r="CF15" s="129">
        <f t="shared" ref="CF15" si="546">SUMPRODUCT(BJ86:BJ92,R86:R92)/SUM(R86:R92)</f>
        <v>0.38994546614134967</v>
      </c>
      <c r="CG15" s="129">
        <f t="shared" ref="CG15" si="547">SUMPRODUCT(BK86:BK92,S86:S92)/SUM(S86:S92)</f>
        <v>0.58214285714285718</v>
      </c>
      <c r="CH15" s="129">
        <f t="shared" ref="CH15" si="548">SUMPRODUCT(BL86:BL92,T86:T92)/SUM(T86:T92)</f>
        <v>0.3920245673519645</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26013688.29492341</v>
      </c>
      <c r="EA15" s="88">
        <f t="shared" si="123"/>
        <v>19878415.098481111</v>
      </c>
      <c r="EB15" s="50"/>
      <c r="EC15" s="205" t="s">
        <v>422</v>
      </c>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7"/>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25">
        <v>11421504</v>
      </c>
      <c r="U16" s="181">
        <f t="shared" si="76"/>
        <v>2842946.8</v>
      </c>
      <c r="V16" s="68"/>
      <c r="W16" s="83" t="s">
        <v>441</v>
      </c>
      <c r="X16" s="70">
        <f t="shared" ref="X16" si="549">SUM(B93:B99)</f>
        <v>35193821</v>
      </c>
      <c r="Y16" s="70">
        <f t="shared" ref="Y16" si="550">SUM(C93:C99)</f>
        <v>60514239</v>
      </c>
      <c r="Z16" s="70">
        <f t="shared" ref="Z16" si="551">SUM(D93:D99)</f>
        <v>53776851</v>
      </c>
      <c r="AA16" s="70">
        <f t="shared" ref="AA16" si="552">SUM(E93:E99)</f>
        <v>40693098</v>
      </c>
      <c r="AB16" s="70">
        <f t="shared" ref="AB16" si="553">SUM(F93:F99)</f>
        <v>58971202</v>
      </c>
      <c r="AC16" s="70">
        <f t="shared" ref="AC16" si="554">SUM(G93:G99)</f>
        <v>52124471</v>
      </c>
      <c r="AD16" s="70">
        <f t="shared" ref="AD16" si="555">SUM(H93:H99)</f>
        <v>39796528</v>
      </c>
      <c r="AE16" s="70">
        <f t="shared" ref="AE16" si="556">SUM(I93:I99)</f>
        <v>95511124</v>
      </c>
      <c r="AF16" s="70">
        <f t="shared" ref="AF16" si="557">SUM(J93:J99)</f>
        <v>74479801</v>
      </c>
      <c r="AG16" s="70">
        <f t="shared" ref="AG16" si="558">SUM(K93:K99)</f>
        <v>79868693</v>
      </c>
      <c r="AH16" s="70">
        <f t="shared" ref="AH16" si="559">SUM(L93:L99)</f>
        <v>90531580</v>
      </c>
      <c r="AI16" s="70">
        <f t="shared" ref="AI16" si="560">SUM(M93:M99)</f>
        <v>75344723</v>
      </c>
      <c r="AJ16" s="70">
        <f t="shared" ref="AJ16" si="561">SUM(N93:N99)</f>
        <v>52667461</v>
      </c>
      <c r="AK16" s="70">
        <f t="shared" ref="AK16" si="562">SUM(O93:O99)</f>
        <v>64699616</v>
      </c>
      <c r="AL16" s="70">
        <f t="shared" ref="AL16" si="563">SUM(P93:P99)</f>
        <v>62923805</v>
      </c>
      <c r="AM16" s="70">
        <f t="shared" ref="AM16" si="564">SUM(Q93:Q99)</f>
        <v>57667755</v>
      </c>
      <c r="AN16" s="70">
        <f t="shared" ref="AN16" si="565">SUM(R93:R99)</f>
        <v>98046978</v>
      </c>
      <c r="AO16" s="70">
        <f t="shared" ref="AO16" si="566">SUM(S93:S99)</f>
        <v>44104063</v>
      </c>
      <c r="AP16" s="70">
        <f t="shared" ref="AP16" si="567">SUM(T93:T99)</f>
        <v>101243099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44"/>
        <v>0.33283701485020428</v>
      </c>
      <c r="BN16" s="74"/>
      <c r="BO16" s="83" t="s">
        <v>441</v>
      </c>
      <c r="BP16" s="129">
        <f t="shared" ref="BP16" si="568">SUMPRODUCT(AT93:AT99,B93:B99)/SUM(B93:B99)</f>
        <v>0.30626843261905135</v>
      </c>
      <c r="BQ16" s="129">
        <f t="shared" ref="BQ16" si="569">SUMPRODUCT(AU93:AU99,C93:C99)/SUM(C93:C99)</f>
        <v>0.22578818929631658</v>
      </c>
      <c r="BR16" s="129">
        <f t="shared" ref="BR16" si="570">SUMPRODUCT(AV93:AV99,D93:D99)/SUM(D93:D99)</f>
        <v>0.29926092892646322</v>
      </c>
      <c r="BS16" s="129">
        <f t="shared" ref="BS16" si="571">SUMPRODUCT(AW93:AW99,E93:E99)/SUM(E93:E99)</f>
        <v>0.35586254544993873</v>
      </c>
      <c r="BT16" s="129">
        <f t="shared" ref="BT16" si="572">SUMPRODUCT(AX93:AX99,F93:F99)/SUM(F93:F99)</f>
        <v>0.25059170436223138</v>
      </c>
      <c r="BU16" s="129">
        <f t="shared" ref="BU16" si="573">SUMPRODUCT(AY93:AY99,G93:G99)/SUM(G93:G99)</f>
        <v>0.28247753140000431</v>
      </c>
      <c r="BV16" s="129">
        <f t="shared" ref="BV16" si="574">SUMPRODUCT(AZ93:AZ99,H93:H99)/SUM(H93:H99)</f>
        <v>0.2252216753128225</v>
      </c>
      <c r="BW16" s="129">
        <f t="shared" ref="BW16" si="575">SUMPRODUCT(BA93:BA99,I93:I99)/SUM(I93:I99)</f>
        <v>0.19534721659176107</v>
      </c>
      <c r="BX16" s="129">
        <f t="shared" ref="BX16" si="576">SUMPRODUCT(BB93:BB99,J93:J99)/SUM(J93:J99)</f>
        <v>0.29210336698142292</v>
      </c>
      <c r="BY16" s="129">
        <f t="shared" ref="BY16" si="577">SUMPRODUCT(BC93:BC99,K93:K99)/SUM(K93:K99)</f>
        <v>0.19265714151601301</v>
      </c>
      <c r="BZ16" s="129">
        <f t="shared" ref="BZ16" si="578">SUMPRODUCT(BD93:BD99,L93:L99)/SUM(L93:L99)</f>
        <v>0.23780146423920678</v>
      </c>
      <c r="CA16" s="129">
        <f t="shared" ref="CA16" si="579">SUMPRODUCT(BE93:BE99,M93:M99)/SUM(M93:M99)</f>
        <v>0.30651244816726297</v>
      </c>
      <c r="CB16" s="129">
        <f t="shared" ref="CB16" si="580">SUMPRODUCT(BF93:BF99,N93:N99)/SUM(N93:N99)</f>
        <v>0.33662404833960735</v>
      </c>
      <c r="CC16" s="129">
        <f t="shared" ref="CC16" si="581">SUMPRODUCT(BG93:BG99,O93:O99)/SUM(O93:O99)</f>
        <v>0.17922362310307574</v>
      </c>
      <c r="CD16" s="129">
        <f t="shared" ref="CD16" si="582">SUMPRODUCT(BH93:BH99,P93:P99)/SUM(P93:P99)</f>
        <v>0.43927292707135002</v>
      </c>
      <c r="CE16" s="129">
        <f t="shared" ref="CE16" si="583">SUMPRODUCT(BI93:BI99,Q93:Q99)/SUM(Q93:Q99)</f>
        <v>0.48319817507110241</v>
      </c>
      <c r="CF16" s="129">
        <f t="shared" ref="CF16" si="584">SUMPRODUCT(BJ93:BJ99,R93:R99)/SUM(R93:R99)</f>
        <v>0.34154177105742273</v>
      </c>
      <c r="CG16" s="129">
        <f t="shared" ref="CG16" si="585">SUMPRODUCT(BK93:BK99,S93:S99)/SUM(S93:S99)</f>
        <v>0.6150052647724803</v>
      </c>
      <c r="CH16" s="129">
        <f t="shared" ref="CH16" si="586">SUMPRODUCT(BL93:BL99,T93:T99)/SUM(T93:T99)</f>
        <v>0.36947953927759919</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5172748.9571868125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37407253.573556364</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87">SUM(B100:B106)</f>
        <v>46907075</v>
      </c>
      <c r="Y17" s="70">
        <f t="shared" ref="Y17" si="588">SUM(C100:C106)</f>
        <v>76077852</v>
      </c>
      <c r="Z17" s="70">
        <f t="shared" ref="Z17" si="589">SUM(D100:D106)</f>
        <v>73350747</v>
      </c>
      <c r="AA17" s="70">
        <f t="shared" ref="AA17" si="590">SUM(E100:E106)</f>
        <v>49767452</v>
      </c>
      <c r="AB17" s="70">
        <f t="shared" ref="AB17" si="591">SUM(F100:F106)</f>
        <v>80423696</v>
      </c>
      <c r="AC17" s="70">
        <f t="shared" ref="AC17" si="592">SUM(G100:G106)</f>
        <v>61032701</v>
      </c>
      <c r="AD17" s="70">
        <f t="shared" ref="AD17" si="593">SUM(H100:H106)</f>
        <v>49515100</v>
      </c>
      <c r="AE17" s="70">
        <f t="shared" ref="AE17" si="594">SUM(I100:I106)</f>
        <v>126003366</v>
      </c>
      <c r="AF17" s="70">
        <f t="shared" ref="AF17" si="595">SUM(J100:J106)</f>
        <v>95805219</v>
      </c>
      <c r="AG17" s="70">
        <f t="shared" ref="AG17" si="596">SUM(K100:K106)</f>
        <v>99942239</v>
      </c>
      <c r="AH17" s="70">
        <f t="shared" ref="AH17" si="597">SUM(L100:L106)</f>
        <v>97701835</v>
      </c>
      <c r="AI17" s="70">
        <f t="shared" ref="AI17" si="598">SUM(M100:M106)</f>
        <v>81957889</v>
      </c>
      <c r="AJ17" s="70">
        <f t="shared" ref="AJ17" si="599">SUM(N100:N106)</f>
        <v>77436229</v>
      </c>
      <c r="AK17" s="70">
        <f t="shared" ref="AK17" si="600">SUM(O100:O106)</f>
        <v>77618524</v>
      </c>
      <c r="AL17" s="70">
        <f t="shared" ref="AL17" si="601">SUM(P100:P106)</f>
        <v>95703962</v>
      </c>
      <c r="AM17" s="70">
        <f t="shared" ref="AM17" si="602">SUM(Q100:Q106)</f>
        <v>94251390</v>
      </c>
      <c r="AN17" s="70">
        <f t="shared" ref="AN17" si="603">SUM(R100:R106)</f>
        <v>110904079</v>
      </c>
      <c r="AO17" s="70">
        <f t="shared" ref="AO17" si="604">SUM(S100:S106)</f>
        <v>59061093</v>
      </c>
      <c r="AP17" s="70">
        <f t="shared" ref="AP17" si="605">SUM(T100:T106)</f>
        <v>75087407</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44"/>
        <v>0.33063913211962237</v>
      </c>
      <c r="BN17" s="74"/>
      <c r="BO17" s="83" t="s">
        <v>442</v>
      </c>
      <c r="BP17" s="129">
        <f t="shared" ref="BP17" si="606">SUMPRODUCT(AT100:AT106,B100:B106)/SUM(B100:B106)</f>
        <v>0.29882153010022416</v>
      </c>
      <c r="BQ17" s="129">
        <f t="shared" ref="BQ17" si="607">SUMPRODUCT(AU100:AU106,C100:C106)/SUM(C100:C106)</f>
        <v>0.2078142485502989</v>
      </c>
      <c r="BR17" s="129">
        <f t="shared" ref="BR17" si="608">SUMPRODUCT(AV100:AV106,D100:D106)/SUM(D100:D106)</f>
        <v>0.25133822097499114</v>
      </c>
      <c r="BS17" s="129">
        <f t="shared" ref="BS17" si="609">SUMPRODUCT(AW100:AW106,E100:E106)/SUM(E100:E106)</f>
        <v>0.25327714542098517</v>
      </c>
      <c r="BT17" s="129">
        <f t="shared" ref="BT17" si="610">SUMPRODUCT(AX100:AX106,F100:F106)/SUM(F100:F106)</f>
        <v>0.21442969809831633</v>
      </c>
      <c r="BU17" s="129">
        <f t="shared" ref="BU17" si="611">SUMPRODUCT(AY100:AY106,G100:G106)/SUM(G100:G106)</f>
        <v>0.25377074279925976</v>
      </c>
      <c r="BV17" s="129">
        <f t="shared" ref="BV17" si="612">SUMPRODUCT(AZ100:AZ106,H100:H106)/SUM(H100:H106)</f>
        <v>0.22442669186885525</v>
      </c>
      <c r="BW17" s="129">
        <f t="shared" ref="BW17" si="613">SUMPRODUCT(BA100:BA106,I100:I106)/SUM(I100:I106)</f>
        <v>0.18154250577154457</v>
      </c>
      <c r="BX17" s="129">
        <f t="shared" ref="BX17" si="614">SUMPRODUCT(BB100:BB106,J100:J106)/SUM(J100:J106)</f>
        <v>0.30228675646690095</v>
      </c>
      <c r="BY17" s="129">
        <f t="shared" ref="BY17" si="615">SUMPRODUCT(BC100:BC106,K100:K106)/SUM(K100:K106)</f>
        <v>0.17151691797270449</v>
      </c>
      <c r="BZ17" s="129">
        <f t="shared" ref="BZ17" si="616">SUMPRODUCT(BD100:BD106,L100:L106)/SUM(L100:L106)</f>
        <v>0.24561195393414656</v>
      </c>
      <c r="CA17" s="129">
        <f t="shared" ref="CA17" si="617">SUMPRODUCT(BE100:BE106,M100:M106)/SUM(M100:M106)</f>
        <v>0.25331826827151149</v>
      </c>
      <c r="CB17" s="129">
        <f t="shared" ref="CB17" si="618">SUMPRODUCT(BF100:BF106,N100:N106)/SUM(N100:N106)</f>
        <v>0.33377612120991101</v>
      </c>
      <c r="CC17" s="129">
        <f t="shared" ref="CC17" si="619">SUMPRODUCT(BG100:BG106,O100:O106)/SUM(O100:O106)</f>
        <v>0.18447812016204695</v>
      </c>
      <c r="CD17" s="129">
        <f t="shared" ref="CD17" si="620">SUMPRODUCT(BH100:BH106,P100:P106)/SUM(P100:P106)</f>
        <v>0.42542183968758485</v>
      </c>
      <c r="CE17" s="129">
        <f t="shared" ref="CE17" si="621">SUMPRODUCT(BI100:BI106,Q100:Q106)/SUM(Q100:Q106)</f>
        <v>0.43564036807683398</v>
      </c>
      <c r="CF17" s="129">
        <f t="shared" ref="CF17" si="622">SUMPRODUCT(BJ100:BJ106,R100:R106)/SUM(R100:R106)</f>
        <v>0.32492251425579977</v>
      </c>
      <c r="CG17" s="129">
        <f t="shared" ref="CG17" si="623">SUMPRODUCT(BK100:BK106,S100:S106)/SUM(S100:S106)</f>
        <v>0.55999224411153381</v>
      </c>
      <c r="CH17" s="129">
        <f t="shared" ref="CH17" si="624">SUMPRODUCT(BL100:BL106,T100:T106)/SUM(T100:T106)</f>
        <v>0.3425950717922755</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3472568.0933220619</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25724575.591860808</v>
      </c>
      <c r="EA17" s="88">
        <f t="shared" si="123"/>
        <v>33040434.2813421</v>
      </c>
      <c r="EB17" s="50"/>
      <c r="EC17" s="59" t="s">
        <v>481</v>
      </c>
      <c r="ED17" s="151">
        <f>SUM(B101:B107)</f>
        <v>48476958</v>
      </c>
      <c r="EE17" s="151">
        <f t="shared" ref="EE17:EW17" si="625">SUM(C101:C107)</f>
        <v>82686418</v>
      </c>
      <c r="EF17" s="151">
        <f t="shared" si="625"/>
        <v>75867294</v>
      </c>
      <c r="EG17" s="151">
        <f t="shared" si="625"/>
        <v>49832448</v>
      </c>
      <c r="EH17" s="151">
        <f t="shared" si="625"/>
        <v>88297690</v>
      </c>
      <c r="EI17" s="151">
        <f t="shared" si="625"/>
        <v>62943753</v>
      </c>
      <c r="EJ17" s="151">
        <f t="shared" si="625"/>
        <v>50477206</v>
      </c>
      <c r="EK17" s="151">
        <f t="shared" si="625"/>
        <v>132446765</v>
      </c>
      <c r="EL17" s="151">
        <f t="shared" si="625"/>
        <v>100839193</v>
      </c>
      <c r="EM17" s="151">
        <f t="shared" si="625"/>
        <v>102369643</v>
      </c>
      <c r="EN17" s="151">
        <f t="shared" si="625"/>
        <v>101731633</v>
      </c>
      <c r="EO17" s="151">
        <f t="shared" si="625"/>
        <v>82766503</v>
      </c>
      <c r="EP17" s="151">
        <f t="shared" si="625"/>
        <v>87456361</v>
      </c>
      <c r="EQ17" s="151">
        <f t="shared" si="625"/>
        <v>82171649</v>
      </c>
      <c r="ER17" s="151">
        <f t="shared" si="625"/>
        <v>93310399</v>
      </c>
      <c r="ES17" s="151">
        <f t="shared" si="625"/>
        <v>95987561</v>
      </c>
      <c r="ET17" s="151">
        <f t="shared" si="625"/>
        <v>114749978</v>
      </c>
      <c r="EU17" s="151">
        <f t="shared" si="625"/>
        <v>66347357</v>
      </c>
      <c r="EV17" s="151">
        <f t="shared" si="625"/>
        <v>74696291</v>
      </c>
      <c r="EW17" s="151">
        <f t="shared" si="625"/>
        <v>90513388.799999997</v>
      </c>
      <c r="EX17" s="152">
        <f>(EV17-EU17)/EU17</f>
        <v>0.12583672323224571</v>
      </c>
      <c r="EY17" s="153">
        <f>(EV17-EW17)/EW17</f>
        <v>-0.17474870855791003</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26">SUM(B107:B113)</f>
        <v>73376195</v>
      </c>
      <c r="Y18" s="70">
        <f t="shared" ref="Y18" si="627">SUM(C107:C113)</f>
        <v>84431218</v>
      </c>
      <c r="Z18" s="70">
        <f t="shared" ref="Z18" si="628">SUM(D107:D113)</f>
        <v>93267422</v>
      </c>
      <c r="AA18" s="70">
        <f t="shared" ref="AA18" si="629">SUM(E107:E113)</f>
        <v>66116098</v>
      </c>
      <c r="AB18" s="70">
        <f t="shared" ref="AB18" si="630">SUM(F107:F113)</f>
        <v>117298390</v>
      </c>
      <c r="AC18" s="70">
        <f t="shared" ref="AC18" si="631">SUM(G107:G113)</f>
        <v>76563573</v>
      </c>
      <c r="AD18" s="70">
        <f t="shared" ref="AD18" si="632">SUM(H107:H113)</f>
        <v>72182279</v>
      </c>
      <c r="AE18" s="70">
        <f t="shared" ref="AE18" si="633">SUM(I107:I113)</f>
        <v>131977403</v>
      </c>
      <c r="AF18" s="70">
        <f t="shared" ref="AF18" si="634">SUM(J107:J113)</f>
        <v>128900321</v>
      </c>
      <c r="AG18" s="70">
        <f t="shared" ref="AG18" si="635">SUM(K107:K113)</f>
        <v>109923684</v>
      </c>
      <c r="AH18" s="70">
        <f t="shared" ref="AH18" si="636">SUM(L107:L113)</f>
        <v>133796139</v>
      </c>
      <c r="AI18" s="70">
        <f t="shared" ref="AI18" si="637">SUM(M107:M113)</f>
        <v>110007465</v>
      </c>
      <c r="AJ18" s="70">
        <f t="shared" ref="AJ18" si="638">SUM(N107:N113)</f>
        <v>118945157</v>
      </c>
      <c r="AK18" s="70">
        <f t="shared" ref="AK18" si="639">SUM(O107:O113)</f>
        <v>103397205</v>
      </c>
      <c r="AL18" s="70">
        <f t="shared" ref="AL18" si="640">SUM(P107:P113)</f>
        <v>145535454</v>
      </c>
      <c r="AM18" s="70">
        <f t="shared" ref="AM18" si="641">SUM(Q107:Q113)</f>
        <v>108756773</v>
      </c>
      <c r="AN18" s="70">
        <f t="shared" ref="AN18" si="642">SUM(R107:R113)</f>
        <v>122499333</v>
      </c>
      <c r="AO18" s="70">
        <f t="shared" ref="AO18" si="643">SUM(S107:S113)</f>
        <v>89389253</v>
      </c>
      <c r="AP18" s="70"/>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44">SUMPRODUCT(AT107:AT113,B107:B113)/SUM(B107:B113)</f>
        <v>0.28663124666305967</v>
      </c>
      <c r="BQ18" s="129">
        <f t="shared" ref="BQ18" si="645">SUMPRODUCT(AU107:AU113,C107:C113)/SUM(C107:C113)</f>
        <v>0.20448580199189301</v>
      </c>
      <c r="BR18" s="129">
        <f t="shared" ref="BR18" si="646">SUMPRODUCT(AV107:AV113,D107:D113)/SUM(D107:D113)</f>
        <v>0.1882759463561671</v>
      </c>
      <c r="BS18" s="129">
        <f t="shared" ref="BS18" si="647">SUMPRODUCT(AW107:AW113,E107:E113)/SUM(E107:E113)</f>
        <v>0.24416009864949992</v>
      </c>
      <c r="BT18" s="129">
        <f t="shared" ref="BT18" si="648">SUMPRODUCT(AX107:AX113,F107:F113)/SUM(F107:F113)</f>
        <v>0.20037235447900195</v>
      </c>
      <c r="BU18" s="129">
        <f t="shared" ref="BU18" si="649">SUMPRODUCT(AY107:AY113,G107:G113)/SUM(G107:G113)</f>
        <v>0.25659199271844702</v>
      </c>
      <c r="BV18" s="129">
        <f t="shared" ref="BV18" si="650">SUMPRODUCT(AZ107:AZ113,H107:H113)/SUM(H107:H113)</f>
        <v>0.22163479848010892</v>
      </c>
      <c r="BW18" s="129">
        <f t="shared" ref="BW18" si="651">SUMPRODUCT(BA107:BA113,I107:I113)/SUM(I107:I113)</f>
        <v>0.1876477862660228</v>
      </c>
      <c r="BX18" s="129">
        <f t="shared" ref="BX18" si="652">SUMPRODUCT(BB107:BB113,J107:J113)/SUM(J107:J113)</f>
        <v>0.26800074064695212</v>
      </c>
      <c r="BY18" s="129">
        <f t="shared" ref="BY18" si="653">SUMPRODUCT(BC107:BC113,K107:K113)/SUM(K107:K113)</f>
        <v>0.18841035378892707</v>
      </c>
      <c r="BZ18" s="129">
        <f t="shared" ref="BZ18" si="654">SUMPRODUCT(BD107:BD113,L107:L113)/SUM(L107:L113)</f>
        <v>0.23166021067746526</v>
      </c>
      <c r="CA18" s="129">
        <f t="shared" ref="CA18" si="655">SUMPRODUCT(BE107:BE113,M107:M113)/SUM(M107:M113)</f>
        <v>0.226430542457148</v>
      </c>
      <c r="CB18" s="129">
        <f t="shared" ref="CB18" si="656">SUMPRODUCT(BF107:BF113,N107:N113)/SUM(N107:N113)</f>
        <v>0.30230117561012404</v>
      </c>
      <c r="CC18" s="129">
        <f t="shared" ref="CC18" si="657">SUMPRODUCT(BG107:BG113,O107:O113)/SUM(O107:O113)</f>
        <v>0.18836305010022783</v>
      </c>
      <c r="CD18" s="129">
        <f t="shared" ref="CD18" si="658">SUMPRODUCT(BH107:BH113,P107:P113)/SUM(P107:P113)</f>
        <v>0.32832025016813815</v>
      </c>
      <c r="CE18" s="129">
        <f t="shared" ref="CE18" si="659">SUMPRODUCT(BI107:BI113,Q107:Q113)/SUM(Q107:Q113)</f>
        <v>0.33286816142321823</v>
      </c>
      <c r="CF18" s="129">
        <f t="shared" ref="CF18" si="660">SUMPRODUCT(BJ107:BJ113,R107:R113)/SUM(R107:R113)</f>
        <v>0.31826229084320251</v>
      </c>
      <c r="CG18" s="129">
        <f t="shared" ref="CG18" si="661">SUMPRODUCT(BK107:BK113,S107:S113)/SUM(S107:S113)</f>
        <v>0.34949868324162708</v>
      </c>
      <c r="CH18" s="129"/>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ref="DV17:DV54" si="662">CD18*AL18</f>
        <v>47782236.665613562</v>
      </c>
      <c r="DW18" s="76">
        <f t="shared" ref="DW17:DW54" si="663">CE18*AM18</f>
        <v>36201667.070832305</v>
      </c>
      <c r="DX18" s="76">
        <f t="shared" ref="DX17:DX54" si="664">CF18*AN18</f>
        <v>38986918.347344317</v>
      </c>
      <c r="DY18" s="76">
        <f t="shared" ref="DY17:DY54" si="665">CG18*AO18</f>
        <v>31241426.219452664</v>
      </c>
      <c r="DZ18" s="76"/>
      <c r="EA18" s="88">
        <f t="shared" si="123"/>
        <v>34737692.241776273</v>
      </c>
      <c r="EB18" s="50"/>
      <c r="EC18" s="59" t="s">
        <v>507</v>
      </c>
      <c r="ED18" s="154">
        <f>SUM(CL101:CL107)</f>
        <v>14480341.325879119</v>
      </c>
      <c r="EE18" s="154">
        <f t="shared" ref="EE18:EW18" si="666">SUM(CM101:CM107)</f>
        <v>17048745.247511312</v>
      </c>
      <c r="EF18" s="154">
        <f t="shared" si="666"/>
        <v>18329374.096666668</v>
      </c>
      <c r="EG18" s="154">
        <f t="shared" si="666"/>
        <v>12432559.124602566</v>
      </c>
      <c r="EH18" s="154">
        <f t="shared" si="666"/>
        <v>18655095.543769233</v>
      </c>
      <c r="EI18" s="154">
        <f t="shared" si="666"/>
        <v>15961727.855966385</v>
      </c>
      <c r="EJ18" s="154">
        <f t="shared" si="666"/>
        <v>11514880.899841269</v>
      </c>
      <c r="EK18" s="154">
        <f t="shared" si="666"/>
        <v>24113940.456212122</v>
      </c>
      <c r="EL18" s="154">
        <f t="shared" si="666"/>
        <v>30488726.862494953</v>
      </c>
      <c r="EM18" s="154">
        <f t="shared" si="666"/>
        <v>17723692.107619047</v>
      </c>
      <c r="EN18" s="154">
        <f t="shared" si="666"/>
        <v>24732074.130000003</v>
      </c>
      <c r="EO18" s="154">
        <f t="shared" si="666"/>
        <v>20806679.626024336</v>
      </c>
      <c r="EP18" s="154">
        <f t="shared" si="666"/>
        <v>28897266.384015158</v>
      </c>
      <c r="EQ18" s="154">
        <f t="shared" si="666"/>
        <v>15214441.865454545</v>
      </c>
      <c r="ER18" s="154">
        <f t="shared" si="666"/>
        <v>39081309.321997866</v>
      </c>
      <c r="ES18" s="154">
        <f t="shared" si="666"/>
        <v>40860772.570449129</v>
      </c>
      <c r="ET18" s="154">
        <f t="shared" si="666"/>
        <v>37189792.841881864</v>
      </c>
      <c r="EU18" s="154">
        <f t="shared" si="666"/>
        <v>34591280.738750003</v>
      </c>
      <c r="EV18" s="154">
        <f t="shared" si="666"/>
        <v>25079849.669271395</v>
      </c>
      <c r="EW18" s="154">
        <f t="shared" si="666"/>
        <v>33387519.467706684</v>
      </c>
      <c r="EX18" s="152">
        <f>(EV18-EU18)/EU18</f>
        <v>-0.27496614367399441</v>
      </c>
      <c r="EY18" s="153">
        <f>(EV18-EW18)/EW18</f>
        <v>-0.24882560701973364</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67">SUM(B114:B120)</f>
        <v>99925666</v>
      </c>
      <c r="Y19" s="70">
        <f t="shared" ref="Y19" si="668">SUM(C114:C120)</f>
        <v>109842318</v>
      </c>
      <c r="Z19" s="70">
        <f t="shared" ref="Z19" si="669">SUM(D114:D120)</f>
        <v>122176731</v>
      </c>
      <c r="AA19" s="70">
        <f t="shared" ref="AA19" si="670">SUM(E114:E120)</f>
        <v>120961003</v>
      </c>
      <c r="AB19" s="70">
        <f t="shared" ref="AB19" si="671">SUM(F114:F120)</f>
        <v>136399914</v>
      </c>
      <c r="AC19" s="70">
        <f t="shared" ref="AC19" si="672">SUM(G114:G120)</f>
        <v>119287663</v>
      </c>
      <c r="AD19" s="70">
        <f t="shared" ref="AD19" si="673">SUM(H114:H120)</f>
        <v>111113581</v>
      </c>
      <c r="AE19" s="70">
        <f t="shared" ref="AE19" si="674">SUM(I114:I120)</f>
        <v>140002819</v>
      </c>
      <c r="AF19" s="70">
        <f t="shared" ref="AF19" si="675">SUM(J114:J120)</f>
        <v>167489334</v>
      </c>
      <c r="AG19" s="70">
        <f t="shared" ref="AG19" si="676">SUM(K114:K120)</f>
        <v>127137367</v>
      </c>
      <c r="AH19" s="70">
        <f t="shared" ref="AH19" si="677">SUM(L114:L120)</f>
        <v>180479756</v>
      </c>
      <c r="AI19" s="70">
        <f t="shared" ref="AI19" si="678">SUM(M114:M120)</f>
        <v>125030765</v>
      </c>
      <c r="AJ19" s="70">
        <f t="shared" ref="AJ19" si="679">SUM(N114:N120)</f>
        <v>144210216</v>
      </c>
      <c r="AK19" s="70">
        <f t="shared" ref="AK19" si="680">SUM(O114:O120)</f>
        <v>118291482</v>
      </c>
      <c r="AL19" s="70">
        <f t="shared" ref="AL19" si="681">SUM(P114:P120)</f>
        <v>152848859</v>
      </c>
      <c r="AM19" s="70">
        <f t="shared" ref="AM19" si="682">SUM(Q114:Q120)</f>
        <v>160208182</v>
      </c>
      <c r="AN19" s="70">
        <f t="shared" ref="AN19" si="683">SUM(R114:R120)</f>
        <v>122695189</v>
      </c>
      <c r="AO19" s="70">
        <f t="shared" ref="AO19" si="684">SUM(S114:S120)</f>
        <v>126438678</v>
      </c>
      <c r="AP19" s="70"/>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85">SUMPRODUCT(AT114:AT120,B114:B120)/SUM(B114:B120)</f>
        <v>0.24385638672538962</v>
      </c>
      <c r="BQ19" s="129">
        <f t="shared" ref="BQ19" si="686">SUMPRODUCT(AU114:AU120,C114:C120)/SUM(C114:C120)</f>
        <v>0.20511487599452186</v>
      </c>
      <c r="BR19" s="129">
        <f t="shared" ref="BR19" si="687">SUMPRODUCT(AV114:AV120,D114:D120)/SUM(D114:D120)</f>
        <v>0.18939147211186033</v>
      </c>
      <c r="BS19" s="129">
        <f t="shared" ref="BS19" si="688">SUMPRODUCT(AW114:AW120,E114:E120)/SUM(E114:E120)</f>
        <v>0.24243094245837235</v>
      </c>
      <c r="BT19" s="129">
        <f t="shared" ref="BT19" si="689">SUMPRODUCT(AX114:AX120,F114:F120)/SUM(F114:F120)</f>
        <v>0.18997161628261308</v>
      </c>
      <c r="BU19" s="129">
        <f t="shared" ref="BU19" si="690">SUMPRODUCT(AY114:AY120,G114:G120)/SUM(G114:G120)</f>
        <v>0.24379451494493615</v>
      </c>
      <c r="BV19" s="129">
        <f t="shared" ref="BV19" si="691">SUMPRODUCT(AZ114:AZ120,H114:H120)/SUM(H114:H120)</f>
        <v>0.21064416716080819</v>
      </c>
      <c r="BW19" s="129">
        <f t="shared" ref="BW19" si="692">SUMPRODUCT(BA114:BA120,I114:I120)/SUM(I114:I120)</f>
        <v>0.18566266912646398</v>
      </c>
      <c r="BX19" s="129">
        <f t="shared" ref="BX19" si="693">SUMPRODUCT(BB114:BB120,J114:J120)/SUM(J114:J120)</f>
        <v>0.17702532430683446</v>
      </c>
      <c r="BY19" s="129">
        <f t="shared" ref="BY19" si="694">SUMPRODUCT(BC114:BC120,K114:K120)/SUM(K114:K120)</f>
        <v>0.19129417789500075</v>
      </c>
      <c r="BZ19" s="129">
        <f t="shared" ref="BZ19" si="695">SUMPRODUCT(BD114:BD120,L114:L120)/SUM(L114:L120)</f>
        <v>0.17985883851111018</v>
      </c>
      <c r="CA19" s="129">
        <f t="shared" ref="CA19" si="696">SUMPRODUCT(BE114:BE120,M114:M120)/SUM(M114:M120)</f>
        <v>0.22162306152026195</v>
      </c>
      <c r="CB19" s="129">
        <f t="shared" ref="CB19" si="697">SUMPRODUCT(BF114:BF120,N114:N120)/SUM(N114:N120)</f>
        <v>0.23181455984913346</v>
      </c>
      <c r="CC19" s="129">
        <f t="shared" ref="CC19" si="698">SUMPRODUCT(BG114:BG120,O114:O120)/SUM(O114:O120)</f>
        <v>0.18452264675509117</v>
      </c>
      <c r="CD19" s="129">
        <f t="shared" ref="CD19" si="699">SUMPRODUCT(BH114:BH120,P114:P120)/SUM(P114:P120)</f>
        <v>0.23796559564435157</v>
      </c>
      <c r="CE19" s="129">
        <f t="shared" ref="CE19" si="700">SUMPRODUCT(BI114:BI120,Q114:Q120)/SUM(Q114:Q120)</f>
        <v>0.26130724630441876</v>
      </c>
      <c r="CF19" s="129">
        <f t="shared" ref="CF19" si="701">SUMPRODUCT(BJ114:BJ120,R114:R120)/SUM(R114:R120)</f>
        <v>0.31452301164077062</v>
      </c>
      <c r="CG19" s="129">
        <f t="shared" ref="CG19" si="702">SUMPRODUCT(BK114:BK120,S114:S120)/SUM(S114:S120)</f>
        <v>0.26518521632942105</v>
      </c>
      <c r="CH19" s="129"/>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si="662"/>
        <v>36372769.775494508</v>
      </c>
      <c r="DW19" s="76">
        <f t="shared" si="663"/>
        <v>41863558.873857148</v>
      </c>
      <c r="DX19" s="76">
        <f t="shared" si="664"/>
        <v>38590460.35811355</v>
      </c>
      <c r="DY19" s="76">
        <f t="shared" si="665"/>
        <v>33529668.177836008</v>
      </c>
      <c r="DZ19" s="76"/>
      <c r="EA19" s="88">
        <f t="shared" si="123"/>
        <v>34436782.906504683</v>
      </c>
      <c r="EB19" s="50"/>
      <c r="EC19" s="90" t="s">
        <v>506</v>
      </c>
      <c r="ED19" s="155">
        <f t="shared" ref="ED19:EW19" si="703">ED18/ED17</f>
        <v>0.29870565157737661</v>
      </c>
      <c r="EE19" s="155">
        <f t="shared" ref="EE19:EV19" si="704">EE18/EE17</f>
        <v>0.20618555815915635</v>
      </c>
      <c r="EF19" s="155">
        <f t="shared" si="704"/>
        <v>0.24159783656797706</v>
      </c>
      <c r="EG19" s="155">
        <f t="shared" si="704"/>
        <v>0.24948722415969943</v>
      </c>
      <c r="EH19" s="155">
        <f t="shared" si="704"/>
        <v>0.2112750123334963</v>
      </c>
      <c r="EI19" s="155">
        <f t="shared" si="704"/>
        <v>0.2535871646542332</v>
      </c>
      <c r="EJ19" s="155">
        <f t="shared" si="704"/>
        <v>0.22812040943473119</v>
      </c>
      <c r="EK19" s="155">
        <f t="shared" si="704"/>
        <v>0.18206515241208135</v>
      </c>
      <c r="EL19" s="155">
        <f t="shared" si="704"/>
        <v>0.30234996885085103</v>
      </c>
      <c r="EM19" s="155">
        <f t="shared" si="704"/>
        <v>0.17313425726823181</v>
      </c>
      <c r="EN19" s="155">
        <f t="shared" si="704"/>
        <v>0.24311095183147216</v>
      </c>
      <c r="EO19" s="155">
        <f t="shared" si="704"/>
        <v>0.2513901019356144</v>
      </c>
      <c r="EP19" s="155">
        <f t="shared" si="704"/>
        <v>0.33041926343145189</v>
      </c>
      <c r="EQ19" s="155">
        <f t="shared" si="704"/>
        <v>0.18515439388899868</v>
      </c>
      <c r="ER19" s="155">
        <f t="shared" si="704"/>
        <v>0.41883123146861545</v>
      </c>
      <c r="ES19" s="155">
        <f t="shared" si="704"/>
        <v>0.42568820527119267</v>
      </c>
      <c r="ET19" s="155">
        <f t="shared" si="704"/>
        <v>0.32409411740263572</v>
      </c>
      <c r="EU19" s="155">
        <f t="shared" si="704"/>
        <v>0.52136637091286098</v>
      </c>
      <c r="EV19" s="155">
        <f t="shared" si="704"/>
        <v>0.33575763044608725</v>
      </c>
      <c r="EW19" s="155">
        <f t="shared" si="703"/>
        <v>0.36886829573335655</v>
      </c>
      <c r="EX19" s="156">
        <f>(EV19-EU19)/EU19</f>
        <v>-0.35600443531060733</v>
      </c>
      <c r="EY19" s="157">
        <f>(EV19-EW19)/EW19</f>
        <v>-8.9762838580206894E-2</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705">SUM(B121:B127)</f>
        <v>115609485</v>
      </c>
      <c r="Y20" s="70">
        <f t="shared" ref="Y20" si="706">SUM(C121:C127)</f>
        <v>157135628</v>
      </c>
      <c r="Z20" s="70">
        <f t="shared" ref="Z20" si="707">SUM(D121:D127)</f>
        <v>129554979</v>
      </c>
      <c r="AA20" s="70">
        <f t="shared" ref="AA20" si="708">SUM(E121:E127)</f>
        <v>122379069</v>
      </c>
      <c r="AB20" s="70">
        <f t="shared" ref="AB20" si="709">SUM(F121:F127)</f>
        <v>182993969</v>
      </c>
      <c r="AC20" s="70">
        <f t="shared" ref="AC20" si="710">SUM(G121:G127)</f>
        <v>151904705</v>
      </c>
      <c r="AD20" s="70">
        <f t="shared" ref="AD20" si="711">SUM(H121:H127)</f>
        <v>125370918</v>
      </c>
      <c r="AE20" s="70">
        <f t="shared" ref="AE20" si="712">SUM(I121:I127)</f>
        <v>147500792</v>
      </c>
      <c r="AF20" s="70">
        <f t="shared" ref="AF20" si="713">SUM(J121:J127)</f>
        <v>187734676</v>
      </c>
      <c r="AG20" s="70">
        <f t="shared" ref="AG20" si="714">SUM(K121:K127)</f>
        <v>175506681</v>
      </c>
      <c r="AH20" s="70">
        <f t="shared" ref="AH20" si="715">SUM(L121:L127)</f>
        <v>182695831</v>
      </c>
      <c r="AI20" s="70">
        <f t="shared" ref="AI20" si="716">SUM(M121:M127)</f>
        <v>175014089</v>
      </c>
      <c r="AJ20" s="70">
        <f t="shared" ref="AJ20" si="717">SUM(N121:N127)</f>
        <v>167781994</v>
      </c>
      <c r="AK20" s="70">
        <f t="shared" ref="AK20" si="718">SUM(O121:O127)</f>
        <v>174138367</v>
      </c>
      <c r="AL20" s="70">
        <f t="shared" ref="AL20" si="719">SUM(P121:P127)</f>
        <v>187211336</v>
      </c>
      <c r="AM20" s="70">
        <f t="shared" ref="AM20" si="720">SUM(Q121:Q127)</f>
        <v>183584547</v>
      </c>
      <c r="AN20" s="70">
        <f t="shared" ref="AN20" si="721">SUM(R121:R127)</f>
        <v>183223658</v>
      </c>
      <c r="AO20" s="70">
        <f t="shared" ref="AO20" si="722">SUM(S121:S127)</f>
        <v>127249682</v>
      </c>
      <c r="AP20" s="70"/>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23">SUMPRODUCT(AT121:AT127,B121:B127)/SUM(B121:B127)</f>
        <v>0.21493672063516051</v>
      </c>
      <c r="BQ20" s="129">
        <f t="shared" ref="BQ20" si="724">SUMPRODUCT(AU121:AU127,C121:C127)/SUM(C121:C127)</f>
        <v>0.21087616174272764</v>
      </c>
      <c r="BR20" s="129">
        <f t="shared" ref="BR20" si="725">SUMPRODUCT(AV121:AV127,D121:D127)/SUM(D121:D127)</f>
        <v>0.1964118445099152</v>
      </c>
      <c r="BS20" s="129">
        <f t="shared" ref="BS20" si="726">SUMPRODUCT(AW121:AW127,E121:E127)/SUM(E121:E127)</f>
        <v>0.21764022467355101</v>
      </c>
      <c r="BT20" s="129">
        <f t="shared" ref="BT20" si="727">SUMPRODUCT(AX121:AX127,F121:F127)/SUM(F121:F127)</f>
        <v>0.1509613139352334</v>
      </c>
      <c r="BU20" s="129">
        <f t="shared" ref="BU20" si="728">SUMPRODUCT(AY121:AY127,G121:G127)/SUM(G121:G127)</f>
        <v>0.20998179692530061</v>
      </c>
      <c r="BV20" s="129">
        <f t="shared" ref="BV20" si="729">SUMPRODUCT(AZ121:AZ127,H121:H127)/SUM(H121:H127)</f>
        <v>0.23352498112175157</v>
      </c>
      <c r="BW20" s="129">
        <f t="shared" ref="BW20" si="730">SUMPRODUCT(BA121:BA127,I121:I127)/SUM(I121:I127)</f>
        <v>0.18233481043874403</v>
      </c>
      <c r="BX20" s="129">
        <f t="shared" ref="BX20" si="731">SUMPRODUCT(BB121:BB127,J121:J127)/SUM(J121:J127)</f>
        <v>0.15729500310435079</v>
      </c>
      <c r="BY20" s="129">
        <f t="shared" ref="BY20" si="732">SUMPRODUCT(BC121:BC127,K121:K127)/SUM(K121:K127)</f>
        <v>0.2053834724889545</v>
      </c>
      <c r="BZ20" s="129">
        <f t="shared" ref="BZ20" si="733">SUMPRODUCT(BD121:BD127,L121:L127)/SUM(L121:L127)</f>
        <v>0.15981838679200869</v>
      </c>
      <c r="CA20" s="129">
        <f t="shared" ref="CA20" si="734">SUMPRODUCT(BE121:BE127,M121:M127)/SUM(M121:M127)</f>
        <v>0.22427525953258168</v>
      </c>
      <c r="CB20" s="129">
        <f t="shared" ref="CB20" si="735">SUMPRODUCT(BF121:BF127,N121:N127)/SUM(N121:N127)</f>
        <v>0.19304167572661476</v>
      </c>
      <c r="CC20" s="129">
        <f t="shared" ref="CC20" si="736">SUMPRODUCT(BG121:BG127,O121:O127)/SUM(O121:O127)</f>
        <v>0.18789100738250469</v>
      </c>
      <c r="CD20" s="129">
        <f t="shared" ref="CD20" si="737">SUMPRODUCT(BH121:BH127,P121:P127)/SUM(P121:P127)</f>
        <v>0.1867577637047495</v>
      </c>
      <c r="CE20" s="129">
        <f t="shared" ref="CE20" si="738">SUMPRODUCT(BI121:BI127,Q121:Q127)/SUM(Q121:Q127)</f>
        <v>0.21693209307098385</v>
      </c>
      <c r="CF20" s="129">
        <f t="shared" ref="CF20" si="739">SUMPRODUCT(BJ121:BJ127,R121:R127)/SUM(R121:R127)</f>
        <v>0.31178758150078856</v>
      </c>
      <c r="CG20" s="129">
        <f t="shared" ref="CG20" si="740">SUMPRODUCT(BK121:BK127,S121:S127)/SUM(S121:S127)</f>
        <v>0.25182796544301694</v>
      </c>
      <c r="CH20" s="129"/>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662"/>
        <v>34963170.451538466</v>
      </c>
      <c r="DW20" s="76">
        <f t="shared" si="663"/>
        <v>39825380.036198407</v>
      </c>
      <c r="DX20" s="76">
        <f t="shared" si="664"/>
        <v>57126861.201547608</v>
      </c>
      <c r="DY20" s="76">
        <f t="shared" si="665"/>
        <v>32045028.521330897</v>
      </c>
      <c r="DZ20" s="76"/>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41">SUM(B128:B134)</f>
        <v>136000103</v>
      </c>
      <c r="Y21" s="70">
        <f t="shared" ref="Y21" si="742">SUM(C128:C134)</f>
        <v>208924370</v>
      </c>
      <c r="Z21" s="70">
        <f t="shared" ref="Z21" si="743">SUM(D128:D134)</f>
        <v>184135740</v>
      </c>
      <c r="AA21" s="70">
        <f t="shared" ref="AA21" si="744">SUM(E128:E134)</f>
        <v>132889659</v>
      </c>
      <c r="AB21" s="70">
        <f t="shared" ref="AB21" si="745">SUM(F128:F134)</f>
        <v>203842084</v>
      </c>
      <c r="AC21" s="70">
        <f t="shared" ref="AC21" si="746">SUM(G128:G134)</f>
        <v>180512464</v>
      </c>
      <c r="AD21" s="70">
        <f t="shared" ref="AD21" si="747">SUM(H128:H134)</f>
        <v>152984570</v>
      </c>
      <c r="AE21" s="70">
        <f t="shared" ref="AE21" si="748">SUM(I128:I134)</f>
        <v>160924024</v>
      </c>
      <c r="AF21" s="70">
        <f t="shared" ref="AF21" si="749">SUM(J128:J134)</f>
        <v>228822964</v>
      </c>
      <c r="AG21" s="70">
        <f t="shared" ref="AG21" si="750">SUM(K128:K134)</f>
        <v>229013322</v>
      </c>
      <c r="AH21" s="70">
        <f t="shared" ref="AH21" si="751">SUM(L128:L134)</f>
        <v>198643516</v>
      </c>
      <c r="AI21" s="70">
        <f t="shared" ref="AI21" si="752">SUM(M128:M134)</f>
        <v>228922307</v>
      </c>
      <c r="AJ21" s="70">
        <f t="shared" ref="AJ21" si="753">SUM(N128:N134)</f>
        <v>208719294</v>
      </c>
      <c r="AK21" s="70">
        <f t="shared" ref="AK21" si="754">SUM(O128:O134)</f>
        <v>235405813</v>
      </c>
      <c r="AL21" s="70">
        <f t="shared" ref="AL21" si="755">SUM(P128:P134)</f>
        <v>227549168</v>
      </c>
      <c r="AM21" s="70">
        <f t="shared" ref="AM21" si="756">SUM(Q128:Q134)</f>
        <v>213109561</v>
      </c>
      <c r="AN21" s="70">
        <f t="shared" ref="AN21" si="757">SUM(R128:R134)</f>
        <v>219738776</v>
      </c>
      <c r="AO21" s="70">
        <f t="shared" ref="AO21" si="758">SUM(S128:S134)</f>
        <v>183447579</v>
      </c>
      <c r="AP21" s="70"/>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59">SUMPRODUCT(AT128:AT134,B128:B134)/SUM(B128:B134)</f>
        <v>0.20831328916223937</v>
      </c>
      <c r="BQ21" s="129">
        <f t="shared" ref="BQ21" si="760">SUMPRODUCT(AU128:AU134,C128:C134)/SUM(C128:C134)</f>
        <v>0.20115788956343797</v>
      </c>
      <c r="BR21" s="129">
        <f t="shared" ref="BR21" si="761">SUMPRODUCT(AV128:AV134,D128:D134)/SUM(D128:D134)</f>
        <v>0.19749534475885708</v>
      </c>
      <c r="BS21" s="129">
        <f t="shared" ref="BS21" si="762">SUMPRODUCT(AW128:AW134,E128:E134)/SUM(E128:E134)</f>
        <v>0.21613200856274975</v>
      </c>
      <c r="BT21" s="129">
        <f t="shared" ref="BT21" si="763">SUMPRODUCT(AX128:AX134,F128:F134)/SUM(F128:F134)</f>
        <v>9.8721594417885014E-2</v>
      </c>
      <c r="BU21" s="129">
        <f t="shared" ref="BU21" si="764">SUMPRODUCT(AY128:AY134,G128:G134)/SUM(G128:G134)</f>
        <v>0.19372841778286246</v>
      </c>
      <c r="BV21" s="129">
        <f t="shared" ref="BV21" si="765">SUMPRODUCT(AZ128:AZ134,H128:H134)/SUM(H128:H134)</f>
        <v>0.24931885717876393</v>
      </c>
      <c r="BW21" s="129">
        <f t="shared" ref="BW21" si="766">SUMPRODUCT(BA128:BA134,I128:I134)/SUM(I128:I134)</f>
        <v>0.19221988357016895</v>
      </c>
      <c r="BX21" s="129">
        <f t="shared" ref="BX21" si="767">SUMPRODUCT(BB128:BB134,J128:J134)/SUM(J128:J134)</f>
        <v>0.15023812080654167</v>
      </c>
      <c r="BY21" s="129">
        <f t="shared" ref="BY21" si="768">SUMPRODUCT(BC128:BC134,K128:K134)/SUM(K128:K134)</f>
        <v>0.19121437665333052</v>
      </c>
      <c r="BZ21" s="129">
        <f t="shared" ref="BZ21" si="769">SUMPRODUCT(BD128:BD134,L128:L134)/SUM(L128:L134)</f>
        <v>0.17341291189296498</v>
      </c>
      <c r="CA21" s="129">
        <f t="shared" ref="CA21" si="770">SUMPRODUCT(BE128:BE134,M128:M134)/SUM(M128:M134)</f>
        <v>0.22017528160911531</v>
      </c>
      <c r="CB21" s="129">
        <f t="shared" ref="CB21" si="771">SUMPRODUCT(BF128:BF134,N128:N134)/SUM(N128:N134)</f>
        <v>0.16694557389232431</v>
      </c>
      <c r="CC21" s="129">
        <f t="shared" ref="CC21" si="772">SUMPRODUCT(BG128:BG134,O128:O134)/SUM(O128:O134)</f>
        <v>0.21181092729966586</v>
      </c>
      <c r="CD21" s="129">
        <f t="shared" ref="CD21" si="773">SUMPRODUCT(BH128:BH134,P128:P134)/SUM(P128:P134)</f>
        <v>0.16775063900385201</v>
      </c>
      <c r="CE21" s="129">
        <f t="shared" ref="CE21" si="774">SUMPRODUCT(BI128:BI134,Q128:Q134)/SUM(Q128:Q134)</f>
        <v>0.17977648019415507</v>
      </c>
      <c r="CF21" s="129">
        <f t="shared" ref="CF21" si="775">SUMPRODUCT(BJ128:BJ134,R128:R134)/SUM(R128:R134)</f>
        <v>0.29981151891400565</v>
      </c>
      <c r="CG21" s="129">
        <f t="shared" ref="CG21" si="776">SUMPRODUCT(BK128:BK134,S128:S134)/SUM(S128:S134)</f>
        <v>0.25964441351742851</v>
      </c>
      <c r="CH21" s="129"/>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si="662"/>
        <v>38171518.336794876</v>
      </c>
      <c r="DW21" s="76">
        <f t="shared" si="663"/>
        <v>38312086.772301584</v>
      </c>
      <c r="DX21" s="76">
        <f t="shared" si="664"/>
        <v>65880216.196864448</v>
      </c>
      <c r="DY21" s="76">
        <f t="shared" si="665"/>
        <v>47631139.060647137</v>
      </c>
      <c r="DZ21" s="76"/>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77">SUM(B135:B141)</f>
        <v>199805184</v>
      </c>
      <c r="Y22" s="70">
        <f t="shared" ref="Y22" si="778">SUM(C135:C141)</f>
        <v>244554050</v>
      </c>
      <c r="Z22" s="70">
        <f t="shared" ref="Z22" si="779">SUM(D135:D141)</f>
        <v>259868287</v>
      </c>
      <c r="AA22" s="70">
        <f t="shared" ref="AA22" si="780">SUM(E135:E141)</f>
        <v>134299903</v>
      </c>
      <c r="AB22" s="70">
        <f t="shared" ref="AB22" si="781">SUM(F135:F141)</f>
        <v>241937721</v>
      </c>
      <c r="AC22" s="70">
        <f t="shared" ref="AC22" si="782">SUM(G135:G141)</f>
        <v>233378498</v>
      </c>
      <c r="AD22" s="70">
        <f t="shared" ref="AD22" si="783">SUM(H135:H141)</f>
        <v>200289057</v>
      </c>
      <c r="AE22" s="70">
        <f t="shared" ref="AE22" si="784">SUM(I135:I141)</f>
        <v>199540028</v>
      </c>
      <c r="AF22" s="70">
        <f t="shared" ref="AF22" si="785">SUM(J135:J141)</f>
        <v>286148961</v>
      </c>
      <c r="AG22" s="70">
        <f t="shared" ref="AG22" si="786">SUM(K135:K141)</f>
        <v>256991193</v>
      </c>
      <c r="AH22" s="70">
        <f t="shared" ref="AH22" si="787">SUM(L135:L141)</f>
        <v>220784475</v>
      </c>
      <c r="AI22" s="70">
        <f t="shared" ref="AI22" si="788">SUM(M135:M141)</f>
        <v>213036535</v>
      </c>
      <c r="AJ22" s="70">
        <f t="shared" ref="AJ22" si="789">SUM(N135:N141)</f>
        <v>259409073</v>
      </c>
      <c r="AK22" s="70">
        <f t="shared" ref="AK22" si="790">SUM(O135:O141)</f>
        <v>259371075</v>
      </c>
      <c r="AL22" s="70">
        <f t="shared" ref="AL22" si="791">SUM(P135:P141)</f>
        <v>218908540</v>
      </c>
      <c r="AM22" s="70">
        <f t="shared" ref="AM22" si="792">SUM(Q135:Q141)</f>
        <v>222546837</v>
      </c>
      <c r="AN22" s="70">
        <f t="shared" ref="AN22" si="793">SUM(R135:R141)</f>
        <v>224145364</v>
      </c>
      <c r="AO22" s="70">
        <f t="shared" ref="AO22" si="794">SUM(S135:S141)</f>
        <v>242780754</v>
      </c>
      <c r="AP22" s="70"/>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0.33373626373626369</v>
      </c>
      <c r="BM22" s="86">
        <f t="shared" si="144"/>
        <v>0.34028404961504188</v>
      </c>
      <c r="BN22" s="74"/>
      <c r="BO22" s="83" t="s">
        <v>447</v>
      </c>
      <c r="BP22" s="129">
        <f t="shared" ref="BP22" si="795">SUMPRODUCT(AT135:AT141,B135:B141)/SUM(B135:B141)</f>
        <v>0.21156881290682539</v>
      </c>
      <c r="BQ22" s="129">
        <f t="shared" ref="BQ22" si="796">SUMPRODUCT(AU135:AU141,C135:C141)/SUM(C135:C141)</f>
        <v>0.18659449082825186</v>
      </c>
      <c r="BR22" s="129">
        <f t="shared" ref="BR22" si="797">SUMPRODUCT(AV135:AV141,D135:D141)/SUM(D135:D141)</f>
        <v>0.20019161965545665</v>
      </c>
      <c r="BS22" s="129">
        <f t="shared" ref="BS22" si="798">SUMPRODUCT(AW135:AW141,E135:E141)/SUM(E135:E141)</f>
        <v>0.21515631469468247</v>
      </c>
      <c r="BT22" s="129">
        <f t="shared" ref="BT22" si="799">SUMPRODUCT(AX135:AX141,F135:F141)/SUM(F135:F141)</f>
        <v>0.10215639051738078</v>
      </c>
      <c r="BU22" s="129">
        <f t="shared" ref="BU22" si="800">SUMPRODUCT(AY135:AY141,G135:G141)/SUM(G135:G141)</f>
        <v>0.17704346675547317</v>
      </c>
      <c r="BV22" s="129">
        <f t="shared" ref="BV22" si="801">SUMPRODUCT(AZ135:AZ141,H135:H141)/SUM(H135:H141)</f>
        <v>0.25470224710705736</v>
      </c>
      <c r="BW22" s="129">
        <f t="shared" ref="BW22" si="802">SUMPRODUCT(BA135:BA141,I135:I141)/SUM(I135:I141)</f>
        <v>0.2165624839912503</v>
      </c>
      <c r="BX22" s="129">
        <f t="shared" ref="BX22" si="803">SUMPRODUCT(BB135:BB141,J135:J141)/SUM(J135:J141)</f>
        <v>0.1359877432560308</v>
      </c>
      <c r="BY22" s="129">
        <f t="shared" ref="BY22" si="804">SUMPRODUCT(BC135:BC141,K135:K141)/SUM(K135:K141)</f>
        <v>0.15053644145486939</v>
      </c>
      <c r="BZ22" s="129">
        <f t="shared" ref="BZ22" si="805">SUMPRODUCT(BD135:BD141,L135:L141)/SUM(L135:L141)</f>
        <v>0.18758151230053999</v>
      </c>
      <c r="CA22" s="129">
        <f t="shared" ref="CA22" si="806">SUMPRODUCT(BE135:BE141,M135:M141)/SUM(M135:M141)</f>
        <v>0.20367219561947619</v>
      </c>
      <c r="CB22" s="129">
        <f t="shared" ref="CB22" si="807">SUMPRODUCT(BF135:BF141,N135:N141)/SUM(N135:N141)</f>
        <v>0.16273041357285659</v>
      </c>
      <c r="CC22" s="129">
        <f t="shared" ref="CC22" si="808">SUMPRODUCT(BG135:BG141,O135:O141)/SUM(O135:O141)</f>
        <v>0.22323291186678998</v>
      </c>
      <c r="CD22" s="129">
        <f t="shared" ref="CD22" si="809">SUMPRODUCT(BH135:BH141,P135:P141)/SUM(P135:P141)</f>
        <v>0.17403748672847574</v>
      </c>
      <c r="CE22" s="129">
        <f t="shared" ref="CE22" si="810">SUMPRODUCT(BI135:BI141,Q135:Q141)/SUM(Q135:Q141)</f>
        <v>0.17456546531233091</v>
      </c>
      <c r="CF22" s="129">
        <f t="shared" ref="CF22" si="811">SUMPRODUCT(BJ135:BJ141,R135:R141)/SUM(R135:R141)</f>
        <v>0.2935859775253099</v>
      </c>
      <c r="CG22" s="129">
        <f t="shared" ref="CG22" si="812">SUMPRODUCT(BK135:BK141,S135:S141)/SUM(S135:S141)</f>
        <v>0.24839439332026916</v>
      </c>
      <c r="CH22" s="129"/>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662"/>
        <v>38098292.125</v>
      </c>
      <c r="DW22" s="76">
        <f t="shared" si="663"/>
        <v>38848992.154692464</v>
      </c>
      <c r="DX22" s="76">
        <f t="shared" si="664"/>
        <v>65805935.79770641</v>
      </c>
      <c r="DY22" s="76">
        <f t="shared" si="665"/>
        <v>60305378.099667512</v>
      </c>
      <c r="DZ22" s="76"/>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25">
        <v>8558002</v>
      </c>
      <c r="U23" s="181">
        <f t="shared" si="76"/>
        <v>2823302</v>
      </c>
      <c r="V23" s="68"/>
      <c r="W23" s="83" t="s">
        <v>448</v>
      </c>
      <c r="X23" s="70">
        <f t="shared" ref="X23" si="813">SUM(B142:B148)</f>
        <v>230343747</v>
      </c>
      <c r="Y23" s="70">
        <f t="shared" ref="Y23" si="814">SUM(C142:C148)</f>
        <v>228394923</v>
      </c>
      <c r="Z23" s="70">
        <f t="shared" ref="Z23" si="815">SUM(D142:D148)</f>
        <v>233647637</v>
      </c>
      <c r="AA23" s="70">
        <f t="shared" ref="AA23" si="816">SUM(E142:E148)</f>
        <v>265205098</v>
      </c>
      <c r="AB23" s="70">
        <f t="shared" ref="AB23" si="817">SUM(F142:F148)</f>
        <v>278218597</v>
      </c>
      <c r="AC23" s="70">
        <f t="shared" ref="AC23" si="818">SUM(G142:G148)</f>
        <v>256666693</v>
      </c>
      <c r="AD23" s="70">
        <f t="shared" ref="AD23" si="819">SUM(H142:H148)</f>
        <v>239276229</v>
      </c>
      <c r="AE23" s="70">
        <f t="shared" ref="AE23" si="820">SUM(I142:I148)</f>
        <v>224463395</v>
      </c>
      <c r="AF23" s="70">
        <f t="shared" ref="AF23" si="821">SUM(J142:J148)</f>
        <v>254576946</v>
      </c>
      <c r="AG23" s="70">
        <f t="shared" ref="AG23" si="822">SUM(K142:K148)</f>
        <v>279539755</v>
      </c>
      <c r="AH23" s="70">
        <f t="shared" ref="AH23" si="823">SUM(L142:L148)</f>
        <v>241151891</v>
      </c>
      <c r="AI23" s="70">
        <f t="shared" ref="AI23" si="824">SUM(M142:M148)</f>
        <v>216448928</v>
      </c>
      <c r="AJ23" s="70">
        <f t="shared" ref="AJ23" si="825">SUM(N142:N148)</f>
        <v>289103953</v>
      </c>
      <c r="AK23" s="70">
        <f t="shared" ref="AK23" si="826">SUM(O142:O148)</f>
        <v>216871449</v>
      </c>
      <c r="AL23" s="70">
        <f t="shared" ref="AL23" si="827">SUM(P142:P148)</f>
        <v>234050856</v>
      </c>
      <c r="AM23" s="70">
        <f t="shared" ref="AM23" si="828">SUM(Q142:Q148)</f>
        <v>226978776</v>
      </c>
      <c r="AN23" s="70">
        <f t="shared" ref="AN23" si="829">SUM(R142:R148)</f>
        <v>252114354</v>
      </c>
      <c r="AO23" s="70">
        <f t="shared" ref="AO23" si="830">SUM(S142:S148)</f>
        <v>249740906</v>
      </c>
      <c r="AP23" s="70"/>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0.33373626373626369</v>
      </c>
      <c r="BM23" s="86">
        <f t="shared" si="144"/>
        <v>0.33193249755511611</v>
      </c>
      <c r="BN23" s="74"/>
      <c r="BO23" s="83" t="s">
        <v>448</v>
      </c>
      <c r="BP23" s="129">
        <f t="shared" ref="BP23" si="831">SUMPRODUCT(AT142:AT148,B142:B148)/SUM(B142:B148)</f>
        <v>0.21364204814472462</v>
      </c>
      <c r="BQ23" s="129">
        <f t="shared" ref="BQ23" si="832">SUMPRODUCT(AU142:AU148,C142:C148)/SUM(C142:C148)</f>
        <v>0.1643474591458513</v>
      </c>
      <c r="BR23" s="129">
        <f t="shared" ref="BR23" si="833">SUMPRODUCT(AV142:AV148,D142:D148)/SUM(D142:D148)</f>
        <v>0.18928335227656143</v>
      </c>
      <c r="BS23" s="129">
        <f t="shared" ref="BS23" si="834">SUMPRODUCT(AW142:AW148,E142:E148)/SUM(E142:E148)</f>
        <v>0.21624652302429462</v>
      </c>
      <c r="BT23" s="129">
        <f t="shared" ref="BT23" si="835">SUMPRODUCT(AX142:AX148,F142:F148)/SUM(F142:F148)</f>
        <v>0.10643471516841127</v>
      </c>
      <c r="BU23" s="129">
        <f t="shared" ref="BU23" si="836">SUMPRODUCT(AY142:AY148,G142:G148)/SUM(G142:G148)</f>
        <v>0.1824222064368014</v>
      </c>
      <c r="BV23" s="129">
        <f t="shared" ref="BV23" si="837">SUMPRODUCT(AZ142:AZ148,H142:H148)/SUM(H142:H148)</f>
        <v>0.24934603974388114</v>
      </c>
      <c r="BW23" s="129">
        <f t="shared" ref="BW23" si="838">SUMPRODUCT(BA142:BA148,I142:I148)/SUM(I142:I148)</f>
        <v>0.2237138164272279</v>
      </c>
      <c r="BX23" s="129">
        <f t="shared" ref="BX23" si="839">SUMPRODUCT(BB142:BB148,J142:J148)/SUM(J142:J148)</f>
        <v>0.13900021356735054</v>
      </c>
      <c r="BY23" s="129">
        <f t="shared" ref="BY23" si="840">SUMPRODUCT(BC142:BC148,K142:K148)/SUM(K142:K148)</f>
        <v>0.12234369304920242</v>
      </c>
      <c r="BZ23" s="129">
        <f t="shared" ref="BZ23" si="841">SUMPRODUCT(BD142:BD148,L142:L148)/SUM(L142:L148)</f>
        <v>0.20282443784815787</v>
      </c>
      <c r="CA23" s="129">
        <f t="shared" ref="CA23" si="842">SUMPRODUCT(BE142:BE148,M142:M148)/SUM(M142:M148)</f>
        <v>0.22492119878117089</v>
      </c>
      <c r="CB23" s="129">
        <f t="shared" ref="CB23" si="843">SUMPRODUCT(BF142:BF148,N142:N148)/SUM(N142:N148)</f>
        <v>0.18118835204288555</v>
      </c>
      <c r="CC23" s="129">
        <f t="shared" ref="CC23" si="844">SUMPRODUCT(BG142:BG148,O142:O148)/SUM(O142:O148)</f>
        <v>0.2444647358627294</v>
      </c>
      <c r="CD23" s="129">
        <f t="shared" ref="CD23" si="845">SUMPRODUCT(BH142:BH148,P142:P148)/SUM(P142:P148)</f>
        <v>0.19858984573189656</v>
      </c>
      <c r="CE23" s="129">
        <f t="shared" ref="CE23" si="846">SUMPRODUCT(BI142:BI148,Q142:Q148)/SUM(Q142:Q148)</f>
        <v>0.19729383815972862</v>
      </c>
      <c r="CF23" s="129">
        <f t="shared" ref="CF23" si="847">SUMPRODUCT(BJ142:BJ148,R142:R148)/SUM(R142:R148)</f>
        <v>0.29238465308682909</v>
      </c>
      <c r="CG23" s="129">
        <f t="shared" ref="CG23" si="848">SUMPRODUCT(BK142:BK148,S142:S148)/SUM(S142:S148)</f>
        <v>0.25324862866745057</v>
      </c>
      <c r="CH23" s="129"/>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662"/>
        <v>46480123.386458337</v>
      </c>
      <c r="DW23" s="76">
        <f t="shared" si="663"/>
        <v>44781513.897837296</v>
      </c>
      <c r="DX23" s="76">
        <f t="shared" si="664"/>
        <v>73714367.93250002</v>
      </c>
      <c r="DY23" s="76">
        <f t="shared" si="665"/>
        <v>63246541.966666676</v>
      </c>
      <c r="DZ23" s="76"/>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49">SUM(B149:B155)</f>
        <v>178740676</v>
      </c>
      <c r="Y24" s="70">
        <f t="shared" ref="Y24" si="850">SUM(C149:C155)</f>
        <v>157329231</v>
      </c>
      <c r="Z24" s="70">
        <f t="shared" ref="Z24" si="851">SUM(D149:D155)</f>
        <v>184556410</v>
      </c>
      <c r="AA24" s="70">
        <f t="shared" ref="AA24" si="852">SUM(E149:E155)</f>
        <v>278761584</v>
      </c>
      <c r="AB24" s="70">
        <f t="shared" ref="AB24" si="853">SUM(F149:F155)</f>
        <v>183964097</v>
      </c>
      <c r="AC24" s="70">
        <f t="shared" ref="AC24" si="854">SUM(G149:G155)</f>
        <v>183590593</v>
      </c>
      <c r="AD24" s="70">
        <f t="shared" ref="AD24" si="855">SUM(H149:H155)</f>
        <v>179565541</v>
      </c>
      <c r="AE24" s="70">
        <f t="shared" ref="AE24" si="856">SUM(I149:I155)</f>
        <v>216039137</v>
      </c>
      <c r="AF24" s="70">
        <f t="shared" ref="AF24" si="857">SUM(J149:J155)</f>
        <v>225251744</v>
      </c>
      <c r="AG24" s="70">
        <f t="shared" ref="AG24" si="858">SUM(K149:K155)</f>
        <v>199232687</v>
      </c>
      <c r="AH24" s="70">
        <f t="shared" ref="AH24" si="859">SUM(L149:L155)</f>
        <v>182699759</v>
      </c>
      <c r="AI24" s="70">
        <f t="shared" ref="AI24" si="860">SUM(M149:M155)</f>
        <v>182627256</v>
      </c>
      <c r="AJ24" s="70">
        <f t="shared" ref="AJ24" si="861">SUM(N149:N155)</f>
        <v>302690694</v>
      </c>
      <c r="AK24" s="70">
        <f t="shared" ref="AK24" si="862">SUM(O149:O155)</f>
        <v>228747189</v>
      </c>
      <c r="AL24" s="70">
        <f t="shared" ref="AL24" si="863">SUM(P149:P155)</f>
        <v>231344568</v>
      </c>
      <c r="AM24" s="70">
        <f t="shared" ref="AM24" si="864">SUM(Q149:Q155)</f>
        <v>193777426</v>
      </c>
      <c r="AN24" s="70">
        <f t="shared" ref="AN24" si="865">SUM(R149:R155)</f>
        <v>226180567</v>
      </c>
      <c r="AO24" s="70">
        <f t="shared" ref="AO24" si="866">SUM(S149:S155)</f>
        <v>224173208</v>
      </c>
      <c r="AP24" s="70"/>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67">SUMPRODUCT(AT149:AT155,B149:B155)/SUM(B149:B155)</f>
        <v>0.17898225111957944</v>
      </c>
      <c r="BQ24" s="129">
        <f t="shared" ref="BQ24" si="868">SUMPRODUCT(AU149:AU155,C149:C155)/SUM(C149:C155)</f>
        <v>0.1212639302717517</v>
      </c>
      <c r="BR24" s="129">
        <f t="shared" ref="BR24" si="869">SUMPRODUCT(AV149:AV155,D149:D155)/SUM(D149:D155)</f>
        <v>0.13441470642407477</v>
      </c>
      <c r="BS24" s="129">
        <f t="shared" ref="BS24" si="870">SUMPRODUCT(AW149:AW155,E149:E155)/SUM(E149:E155)</f>
        <v>0.16270307086256372</v>
      </c>
      <c r="BT24" s="129">
        <f t="shared" ref="BT24" si="871">SUMPRODUCT(AX149:AX155,F149:F155)/SUM(F149:F155)</f>
        <v>0.10906812407124203</v>
      </c>
      <c r="BU24" s="129">
        <f t="shared" ref="BU24" si="872">SUMPRODUCT(AY149:AY155,G149:G155)/SUM(G149:G155)</f>
        <v>0.18180697910493798</v>
      </c>
      <c r="BV24" s="129">
        <f t="shared" ref="BV24" si="873">SUMPRODUCT(AZ149:AZ155,H149:H155)/SUM(H149:H155)</f>
        <v>0.19185529780401592</v>
      </c>
      <c r="BW24" s="129">
        <f t="shared" ref="BW24" si="874">SUMPRODUCT(BA149:BA155,I149:I155)/SUM(I149:I155)</f>
        <v>0.18454457483872286</v>
      </c>
      <c r="BX24" s="129">
        <f t="shared" ref="BX24" si="875">SUMPRODUCT(BB149:BB155,J149:J155)/SUM(J149:J155)</f>
        <v>0.10514594163945162</v>
      </c>
      <c r="BY24" s="129">
        <f t="shared" ref="BY24" si="876">SUMPRODUCT(BC149:BC155,K149:K155)/SUM(K149:K155)</f>
        <v>0.11124140093811744</v>
      </c>
      <c r="BZ24" s="129">
        <f t="shared" ref="BZ24" si="877">SUMPRODUCT(BD149:BD155,L149:L155)/SUM(L149:L155)</f>
        <v>0.20987715230175735</v>
      </c>
      <c r="CA24" s="129">
        <f t="shared" ref="CA24" si="878">SUMPRODUCT(BE149:BE155,M149:M155)/SUM(M149:M155)</f>
        <v>0.23452228655054333</v>
      </c>
      <c r="CB24" s="129">
        <f t="shared" ref="CB24" si="879">SUMPRODUCT(BF149:BF155,N149:N155)/SUM(N149:N155)</f>
        <v>0.1582343609446149</v>
      </c>
      <c r="CC24" s="129">
        <f t="shared" ref="CC24" si="880">SUMPRODUCT(BG149:BG155,O149:O155)/SUM(O149:O155)</f>
        <v>0.25387394903400168</v>
      </c>
      <c r="CD24" s="129">
        <f t="shared" ref="CD24" si="881">SUMPRODUCT(BH149:BH155,P149:P155)/SUM(P149:P155)</f>
        <v>0.19708563164930964</v>
      </c>
      <c r="CE24" s="129">
        <f t="shared" ref="CE24" si="882">SUMPRODUCT(BI149:BI155,Q149:Q155)/SUM(Q149:Q155)</f>
        <v>0.20151393116569472</v>
      </c>
      <c r="CF24" s="129">
        <f t="shared" ref="CF24" si="883">SUMPRODUCT(BJ149:BJ155,R149:R155)/SUM(R149:R155)</f>
        <v>0.29655518639834805</v>
      </c>
      <c r="CG24" s="129">
        <f t="shared" ref="CG24" si="884">SUMPRODUCT(BK149:BK155,S149:S155)/SUM(S149:S155)</f>
        <v>0.23262163654474022</v>
      </c>
      <c r="CH24" s="129"/>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662"/>
        <v>45594690.312916666</v>
      </c>
      <c r="DW24" s="76">
        <f t="shared" si="663"/>
        <v>39048850.8844295</v>
      </c>
      <c r="DX24" s="76">
        <f t="shared" si="664"/>
        <v>67075020.20636905</v>
      </c>
      <c r="DY24" s="76">
        <f t="shared" si="665"/>
        <v>52147538.514444448</v>
      </c>
      <c r="DZ24" s="76"/>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85">SUM(B156:B162)</f>
        <v>199661965</v>
      </c>
      <c r="Y25" s="70">
        <f t="shared" ref="Y25" si="886">SUM(C156:C162)</f>
        <v>162834889</v>
      </c>
      <c r="Z25" s="70">
        <f t="shared" ref="Z25" si="887">SUM(D156:D162)</f>
        <v>158202600</v>
      </c>
      <c r="AA25" s="70">
        <f t="shared" ref="AA25" si="888">SUM(E156:E162)</f>
        <v>234267513</v>
      </c>
      <c r="AB25" s="70">
        <f t="shared" ref="AB25" si="889">SUM(F156:F162)</f>
        <v>215161740</v>
      </c>
      <c r="AC25" s="70">
        <f t="shared" ref="AC25" si="890">SUM(G156:G162)</f>
        <v>208179216</v>
      </c>
      <c r="AD25" s="70">
        <f t="shared" ref="AD25" si="891">SUM(H156:H162)</f>
        <v>200856836</v>
      </c>
      <c r="AE25" s="70">
        <f t="shared" ref="AE25" si="892">SUM(I156:I162)</f>
        <v>232579426</v>
      </c>
      <c r="AF25" s="70">
        <f t="shared" ref="AF25" si="893">SUM(J156:J162)</f>
        <v>216339804</v>
      </c>
      <c r="AG25" s="70">
        <f t="shared" ref="AG25" si="894">SUM(K156:K162)</f>
        <v>177653383</v>
      </c>
      <c r="AH25" s="70">
        <f t="shared" ref="AH25" si="895">SUM(L156:L162)</f>
        <v>158544933</v>
      </c>
      <c r="AI25" s="70">
        <f t="shared" ref="AI25" si="896">SUM(M156:M162)</f>
        <v>229850781</v>
      </c>
      <c r="AJ25" s="70">
        <f t="shared" ref="AJ25" si="897">SUM(N156:N162)</f>
        <v>292864292</v>
      </c>
      <c r="AK25" s="70">
        <f t="shared" ref="AK25" si="898">SUM(O156:O162)</f>
        <v>280345818</v>
      </c>
      <c r="AL25" s="70">
        <f t="shared" ref="AL25" si="899">SUM(P156:P162)</f>
        <v>250039542</v>
      </c>
      <c r="AM25" s="70">
        <f t="shared" ref="AM25" si="900">SUM(Q156:Q162)</f>
        <v>211949986</v>
      </c>
      <c r="AN25" s="70">
        <f t="shared" ref="AN25" si="901">SUM(R156:R162)</f>
        <v>244401831</v>
      </c>
      <c r="AO25" s="70">
        <f t="shared" ref="AO25" si="902">SUM(S156:S162)</f>
        <v>271288487</v>
      </c>
      <c r="AP25" s="70"/>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0.32353218210361068</v>
      </c>
      <c r="BM25" s="86">
        <f t="shared" si="144"/>
        <v>0.3875503358034218</v>
      </c>
      <c r="BN25" s="74"/>
      <c r="BO25" s="83" t="s">
        <v>450</v>
      </c>
      <c r="BP25" s="129">
        <f t="shared" ref="BP25" si="903">SUMPRODUCT(AT156:AT162,B156:B162)/SUM(B156:B162)</f>
        <v>0.13686659880590954</v>
      </c>
      <c r="BQ25" s="129">
        <f t="shared" ref="BQ25" si="904">SUMPRODUCT(AU156:AU162,C156:C162)/SUM(C156:C162)</f>
        <v>0.11303377626072918</v>
      </c>
      <c r="BR25" s="129">
        <f t="shared" ref="BR25" si="905">SUMPRODUCT(AV156:AV162,D156:D162)/SUM(D156:D162)</f>
        <v>0.13618349764867099</v>
      </c>
      <c r="BS25" s="129">
        <f t="shared" ref="BS25" si="906">SUMPRODUCT(AW156:AW162,E156:E162)/SUM(E156:E162)</f>
        <v>0.11580342658063345</v>
      </c>
      <c r="BT25" s="129">
        <f t="shared" ref="BT25" si="907">SUMPRODUCT(AX156:AX162,F156:F162)/SUM(F156:F162)</f>
        <v>0.1324128571538013</v>
      </c>
      <c r="BU25" s="129">
        <f t="shared" ref="BU25" si="908">SUMPRODUCT(AY156:AY162,G156:G162)/SUM(G156:G162)</f>
        <v>0.16045551894259186</v>
      </c>
      <c r="BV25" s="129">
        <f t="shared" ref="BV25" si="909">SUMPRODUCT(AZ156:AZ162,H156:H162)/SUM(H156:H162)</f>
        <v>0.16909078915261566</v>
      </c>
      <c r="BW25" s="129">
        <f t="shared" ref="BW25" si="910">SUMPRODUCT(BA156:BA162,I156:I162)/SUM(I156:I162)</f>
        <v>0.15705692771201238</v>
      </c>
      <c r="BX25" s="129">
        <f t="shared" ref="BX25" si="911">SUMPRODUCT(BB156:BB162,J156:J162)/SUM(J156:J162)</f>
        <v>0.10456932606762628</v>
      </c>
      <c r="BY25" s="129">
        <f t="shared" ref="BY25" si="912">SUMPRODUCT(BC156:BC162,K156:K162)/SUM(K156:K162)</f>
        <v>0.13365082453378704</v>
      </c>
      <c r="BZ25" s="129">
        <f t="shared" ref="BZ25" si="913">SUMPRODUCT(BD156:BD162,L156:L162)/SUM(L156:L162)</f>
        <v>0.20973231337526763</v>
      </c>
      <c r="CA25" s="129">
        <f t="shared" ref="CA25" si="914">SUMPRODUCT(BE156:BE162,M156:M162)/SUM(M156:M162)</f>
        <v>0.23725550079193092</v>
      </c>
      <c r="CB25" s="129">
        <f t="shared" ref="CB25" si="915">SUMPRODUCT(BF156:BF162,N156:N162)/SUM(N156:N162)</f>
        <v>0.15212118835231708</v>
      </c>
      <c r="CC25" s="129">
        <f t="shared" ref="CC25" si="916">SUMPRODUCT(BG156:BG162,O156:O162)/SUM(O156:O162)</f>
        <v>0.24993578491095358</v>
      </c>
      <c r="CD25" s="129">
        <f t="shared" ref="CD25" si="917">SUMPRODUCT(BH156:BH162,P156:P162)/SUM(P156:P162)</f>
        <v>0.18584352562123954</v>
      </c>
      <c r="CE25" s="129">
        <f t="shared" ref="CE25" si="918">SUMPRODUCT(BI156:BI162,Q156:Q162)/SUM(Q156:Q162)</f>
        <v>0.18713782822234998</v>
      </c>
      <c r="CF25" s="129">
        <f t="shared" ref="CF25" si="919">SUMPRODUCT(BJ156:BJ162,R156:R162)/SUM(R156:R162)</f>
        <v>0.29787314331278086</v>
      </c>
      <c r="CG25" s="129">
        <f t="shared" ref="CG25" si="920">SUMPRODUCT(BK156:BK162,S156:S162)/SUM(S156:S162)</f>
        <v>0.20430678592424831</v>
      </c>
      <c r="CH25" s="129"/>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5360473.0476766089</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662"/>
        <v>46468230.030000001</v>
      </c>
      <c r="DW25" s="76">
        <f t="shared" si="663"/>
        <v>39663860.071797483</v>
      </c>
      <c r="DX25" s="76">
        <f t="shared" si="664"/>
        <v>72800741.631369054</v>
      </c>
      <c r="DY25" s="76">
        <f t="shared" si="665"/>
        <v>55426078.837222219</v>
      </c>
      <c r="DZ25" s="76"/>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21">SUM(B163:B169)</f>
        <v>218529763</v>
      </c>
      <c r="Y26" s="70">
        <f t="shared" ref="Y26" si="922">SUM(C163:C169)</f>
        <v>195620059</v>
      </c>
      <c r="Z26" s="70">
        <f t="shared" ref="Z26" si="923">SUM(D163:D169)</f>
        <v>132927730</v>
      </c>
      <c r="AA26" s="70">
        <f t="shared" ref="AA26" si="924">SUM(E163:E169)</f>
        <v>270853513</v>
      </c>
      <c r="AB26" s="70">
        <f t="shared" ref="AB26" si="925">SUM(F163:F169)</f>
        <v>304044041</v>
      </c>
      <c r="AC26" s="70">
        <f t="shared" ref="AC26" si="926">SUM(G163:G169)</f>
        <v>227260933</v>
      </c>
      <c r="AD26" s="70">
        <f t="shared" ref="AD26" si="927">SUM(H163:H169)</f>
        <v>222832510</v>
      </c>
      <c r="AE26" s="70">
        <f t="shared" ref="AE26" si="928">SUM(I163:I169)</f>
        <v>231135012</v>
      </c>
      <c r="AF26" s="70">
        <f t="shared" ref="AF26" si="929">SUM(J163:J169)</f>
        <v>265468233</v>
      </c>
      <c r="AG26" s="70">
        <f t="shared" ref="AG26" si="930">SUM(K163:K169)</f>
        <v>239520271</v>
      </c>
      <c r="AH26" s="70">
        <f t="shared" ref="AH26" si="931">SUM(L163:L169)</f>
        <v>240422297</v>
      </c>
      <c r="AI26" s="70">
        <f t="shared" ref="AI26" si="932">SUM(M163:M169)</f>
        <v>294443898</v>
      </c>
      <c r="AJ26" s="70">
        <f t="shared" ref="AJ26" si="933">SUM(N163:N169)</f>
        <v>329007384</v>
      </c>
      <c r="AK26" s="70">
        <f t="shared" ref="AK26" si="934">SUM(O163:O169)</f>
        <v>289447407</v>
      </c>
      <c r="AL26" s="70">
        <f t="shared" ref="AL26" si="935">SUM(P163:P169)</f>
        <v>271609425</v>
      </c>
      <c r="AM26" s="70">
        <f t="shared" ref="AM26" si="936">SUM(Q163:Q169)</f>
        <v>271062548</v>
      </c>
      <c r="AN26" s="70">
        <f t="shared" ref="AN26" si="937">SUM(R163:R169)</f>
        <v>258080101</v>
      </c>
      <c r="AO26" s="70">
        <f t="shared" ref="AO26" si="938">SUM(S163:S169)</f>
        <v>308938674</v>
      </c>
      <c r="AP26" s="70"/>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0.31779434850863419</v>
      </c>
      <c r="BM26" s="86">
        <f t="shared" si="144"/>
        <v>0.37753738479659127</v>
      </c>
      <c r="BN26" s="74"/>
      <c r="BO26" s="83" t="s">
        <v>451</v>
      </c>
      <c r="BP26" s="129">
        <f t="shared" ref="BP26" si="939">SUMPRODUCT(AT163:AT169,B163:B169)/SUM(B163:B169)</f>
        <v>0.11988186093795766</v>
      </c>
      <c r="BQ26" s="129">
        <f t="shared" ref="BQ26" si="940">SUMPRODUCT(AU163:AU169,C163:C169)/SUM(C163:C169)</f>
        <v>0.1337769440640727</v>
      </c>
      <c r="BR26" s="129">
        <f t="shared" ref="BR26" si="941">SUMPRODUCT(AV163:AV169,D163:D169)/SUM(D163:D169)</f>
        <v>0.16691352266712481</v>
      </c>
      <c r="BS26" s="129">
        <f t="shared" ref="BS26" si="942">SUMPRODUCT(AW163:AW169,E163:E169)/SUM(E163:E169)</f>
        <v>0.10749884353776024</v>
      </c>
      <c r="BT26" s="129">
        <f t="shared" ref="BT26" si="943">SUMPRODUCT(AX163:AX169,F163:F169)/SUM(F163:F169)</f>
        <v>0.14725118493131578</v>
      </c>
      <c r="BU26" s="129">
        <f t="shared" ref="BU26" si="944">SUMPRODUCT(AY163:AY169,G163:G169)/SUM(G163:G169)</f>
        <v>0.15282158176690683</v>
      </c>
      <c r="BV26" s="129">
        <f t="shared" ref="BV26" si="945">SUMPRODUCT(AZ163:AZ169,H163:H169)/SUM(H163:H169)</f>
        <v>0.17272845782894233</v>
      </c>
      <c r="BW26" s="129">
        <f t="shared" ref="BW26" si="946">SUMPRODUCT(BA163:BA169,I163:I169)/SUM(I163:I169)</f>
        <v>0.17510769508842544</v>
      </c>
      <c r="BX26" s="129">
        <f t="shared" ref="BX26" si="947">SUMPRODUCT(BB163:BB169,J163:J169)/SUM(J163:J169)</f>
        <v>0.12284324627758426</v>
      </c>
      <c r="BY26" s="129">
        <f t="shared" ref="BY26" si="948">SUMPRODUCT(BC163:BC169,K163:K169)/SUM(K163:K169)</f>
        <v>0.17139700620877424</v>
      </c>
      <c r="BZ26" s="129">
        <f t="shared" ref="BZ26" si="949">SUMPRODUCT(BD163:BD169,L163:L169)/SUM(L163:L169)</f>
        <v>0.22056848178691835</v>
      </c>
      <c r="CA26" s="129">
        <f t="shared" ref="CA26" si="950">SUMPRODUCT(BE163:BE169,M163:M169)/SUM(M163:M169)</f>
        <v>0.2293341605875846</v>
      </c>
      <c r="CB26" s="129">
        <f t="shared" ref="CB26" si="951">SUMPRODUCT(BF163:BF169,N163:N169)/SUM(N163:N169)</f>
        <v>0.14946641014788734</v>
      </c>
      <c r="CC26" s="129">
        <f t="shared" ref="CC26" si="952">SUMPRODUCT(BG163:BG169,O163:O169)/SUM(O163:O169)</f>
        <v>0.24816457930300265</v>
      </c>
      <c r="CD26" s="129">
        <f t="shared" ref="CD26" si="953">SUMPRODUCT(BH163:BH169,P163:P169)/SUM(P163:P169)</f>
        <v>0.19648855302863161</v>
      </c>
      <c r="CE26" s="129">
        <f t="shared" ref="CE26" si="954">SUMPRODUCT(BI163:BI169,Q163:Q169)/SUM(Q163:Q169)</f>
        <v>0.18208470475548791</v>
      </c>
      <c r="CF26" s="129">
        <f t="shared" ref="CF26" si="955">SUMPRODUCT(BJ163:BJ169,R163:R169)/SUM(R163:R169)</f>
        <v>0.30774033182298921</v>
      </c>
      <c r="CG26" s="129">
        <f t="shared" ref="CG26" si="956">SUMPRODUCT(BK163:BK169,S163:S169)/SUM(S163:S169)</f>
        <v>0.2224818034180453</v>
      </c>
      <c r="CH26" s="129"/>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1995568.3192386182</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si="662"/>
        <v>53368142.907188639</v>
      </c>
      <c r="DW26" s="76">
        <f t="shared" si="663"/>
        <v>49356344.022850268</v>
      </c>
      <c r="DX26" s="76">
        <f t="shared" si="664"/>
        <v>79421655.918650568</v>
      </c>
      <c r="DY26" s="76">
        <f t="shared" si="665"/>
        <v>68733233.337099582</v>
      </c>
      <c r="DZ26" s="76"/>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57">SUM(B170:B176)</f>
        <v>294356200</v>
      </c>
      <c r="Y27" s="70">
        <f t="shared" ref="Y27" si="958">SUM(C170:C176)</f>
        <v>293631166</v>
      </c>
      <c r="Z27" s="70">
        <f t="shared" ref="Z27" si="959">SUM(D170:D176)</f>
        <v>216949554</v>
      </c>
      <c r="AA27" s="70">
        <f t="shared" ref="AA27" si="960">SUM(E170:E176)</f>
        <v>293969843</v>
      </c>
      <c r="AB27" s="70">
        <f t="shared" ref="AB27" si="961">SUM(F170:F176)</f>
        <v>301022657</v>
      </c>
      <c r="AC27" s="70">
        <f t="shared" ref="AC27" si="962">SUM(G170:G176)</f>
        <v>290259618</v>
      </c>
      <c r="AD27" s="70">
        <f t="shared" ref="AD27" si="963">SUM(H170:H176)</f>
        <v>241779761</v>
      </c>
      <c r="AE27" s="70">
        <f t="shared" ref="AE27" si="964">SUM(I170:I176)</f>
        <v>271992651</v>
      </c>
      <c r="AF27" s="70">
        <f t="shared" ref="AF27" si="965">SUM(J170:J176)</f>
        <v>276956359</v>
      </c>
      <c r="AG27" s="70">
        <f t="shared" ref="AG27" si="966">SUM(K170:K176)</f>
        <v>308426167</v>
      </c>
      <c r="AH27" s="70">
        <f t="shared" ref="AH27" si="967">SUM(L170:L176)</f>
        <v>311764643</v>
      </c>
      <c r="AI27" s="70">
        <f t="shared" ref="AI27" si="968">SUM(M170:M176)</f>
        <v>287887110</v>
      </c>
      <c r="AJ27" s="70">
        <f t="shared" ref="AJ27" si="969">SUM(N170:N176)</f>
        <v>309064672</v>
      </c>
      <c r="AK27" s="70">
        <f t="shared" ref="AK27" si="970">SUM(O170:O176)</f>
        <v>264348250</v>
      </c>
      <c r="AL27" s="70">
        <f t="shared" ref="AL27" si="971">SUM(P170:P176)</f>
        <v>303179625</v>
      </c>
      <c r="AM27" s="70">
        <f t="shared" ref="AM27" si="972">SUM(Q170:Q176)</f>
        <v>302525454</v>
      </c>
      <c r="AN27" s="70">
        <f t="shared" ref="AN27" si="973">SUM(R170:R176)</f>
        <v>317746120</v>
      </c>
      <c r="AO27" s="70">
        <f t="shared" ref="AO27" si="974">SUM(S170:S176)</f>
        <v>354715756</v>
      </c>
      <c r="AP27" s="70"/>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0.31779434850863419</v>
      </c>
      <c r="BM27" s="86">
        <f t="shared" si="144"/>
        <v>0.36358819016450244</v>
      </c>
      <c r="BN27" s="74"/>
      <c r="BO27" s="83" t="s">
        <v>452</v>
      </c>
      <c r="BP27" s="129">
        <f t="shared" ref="BP27" si="975">SUMPRODUCT(AT170:AT176,B170:B176)/SUM(B170:B176)</f>
        <v>0.11189507511543652</v>
      </c>
      <c r="BQ27" s="129">
        <f t="shared" ref="BQ27" si="976">SUMPRODUCT(AU170:AU176,C170:C176)/SUM(C170:C176)</f>
        <v>0.15071375500419559</v>
      </c>
      <c r="BR27" s="129">
        <f t="shared" ref="BR27" si="977">SUMPRODUCT(AV170:AV176,D170:D176)/SUM(D170:D176)</f>
        <v>0.18006421837665823</v>
      </c>
      <c r="BS27" s="129">
        <f t="shared" ref="BS27" si="978">SUMPRODUCT(AW170:AW176,E170:E176)/SUM(E170:E176)</f>
        <v>0.10379633637958502</v>
      </c>
      <c r="BT27" s="129">
        <f t="shared" ref="BT27" si="979">SUMPRODUCT(AX170:AX176,F170:F176)/SUM(F170:F176)</f>
        <v>0.15799766627277548</v>
      </c>
      <c r="BU27" s="129">
        <f t="shared" ref="BU27" si="980">SUMPRODUCT(AY170:AY176,G170:G176)/SUM(G170:G176)</f>
        <v>0.16774413929726778</v>
      </c>
      <c r="BV27" s="129">
        <f t="shared" ref="BV27" si="981">SUMPRODUCT(AZ170:AZ176,H170:H176)/SUM(H170:H176)</f>
        <v>0.18448842774323534</v>
      </c>
      <c r="BW27" s="129">
        <f t="shared" ref="BW27" si="982">SUMPRODUCT(BA170:BA176,I170:I176)/SUM(I170:I176)</f>
        <v>0.17872869149696111</v>
      </c>
      <c r="BX27" s="129">
        <f t="shared" ref="BX27" si="983">SUMPRODUCT(BB170:BB176,J170:J176)/SUM(J170:J176)</f>
        <v>0.15165219723118906</v>
      </c>
      <c r="BY27" s="129">
        <f t="shared" ref="BY27" si="984">SUMPRODUCT(BC170:BC176,K170:K176)/SUM(K170:K176)</f>
        <v>0.18303209139981141</v>
      </c>
      <c r="BZ27" s="129">
        <f t="shared" ref="BZ27" si="985">SUMPRODUCT(BD170:BD176,L170:L176)/SUM(L170:L176)</f>
        <v>0.21254557029205307</v>
      </c>
      <c r="CA27" s="129">
        <f t="shared" ref="CA27" si="986">SUMPRODUCT(BE170:BE176,M170:M176)/SUM(M170:M176)</f>
        <v>0.23183628419356869</v>
      </c>
      <c r="CB27" s="129">
        <f t="shared" ref="CB27" si="987">SUMPRODUCT(BF170:BF176,N170:N176)/SUM(N170:N176)</f>
        <v>0.14785550713575038</v>
      </c>
      <c r="CC27" s="129">
        <f t="shared" ref="CC27" si="988">SUMPRODUCT(BG170:BG176,O170:O176)/SUM(O170:O176)</f>
        <v>0.25153281149494972</v>
      </c>
      <c r="CD27" s="129">
        <f t="shared" ref="CD27" si="989">SUMPRODUCT(BH170:BH176,P170:P176)/SUM(P170:P176)</f>
        <v>0.19055755236322383</v>
      </c>
      <c r="CE27" s="129">
        <f t="shared" ref="CE27" si="990">SUMPRODUCT(BI170:BI176,Q170:Q176)/SUM(Q170:Q176)</f>
        <v>0.18356236128549383</v>
      </c>
      <c r="CF27" s="129">
        <f t="shared" ref="CF27" si="991">SUMPRODUCT(BJ170:BJ176,R170:R176)/SUM(R170:R176)</f>
        <v>0.30343341632913906</v>
      </c>
      <c r="CG27" s="129">
        <f t="shared" ref="CG27" si="992">SUMPRODUCT(BK170:BK176,S170:S176)/SUM(S170:S176)</f>
        <v>0.22088891666689839</v>
      </c>
      <c r="CH27" s="129"/>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662"/>
        <v>57773167.266400062</v>
      </c>
      <c r="DW27" s="76">
        <f t="shared" si="663"/>
        <v>55532286.685206048</v>
      </c>
      <c r="DX27" s="76">
        <f t="shared" si="664"/>
        <v>96414790.716928586</v>
      </c>
      <c r="DY27" s="76">
        <f t="shared" si="665"/>
        <v>78352779.067519858</v>
      </c>
      <c r="DZ27" s="76"/>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993">SUM(B177:B183)</f>
        <v>317935446</v>
      </c>
      <c r="Y28" s="70">
        <f t="shared" ref="Y28" si="994">SUM(C177:C183)</f>
        <v>337194306</v>
      </c>
      <c r="Z28" s="70">
        <f t="shared" ref="Z28" si="995">SUM(D177:D183)</f>
        <v>354658660</v>
      </c>
      <c r="AA28" s="70">
        <f t="shared" ref="AA28" si="996">SUM(E177:E183)</f>
        <v>373715162</v>
      </c>
      <c r="AB28" s="70">
        <f t="shared" ref="AB28" si="997">SUM(F177:F183)</f>
        <v>281283029</v>
      </c>
      <c r="AC28" s="70">
        <f t="shared" ref="AC28" si="998">SUM(G177:G183)</f>
        <v>287758483</v>
      </c>
      <c r="AD28" s="70">
        <f t="shared" ref="AD28" si="999">SUM(H177:H183)</f>
        <v>319543549</v>
      </c>
      <c r="AE28" s="70">
        <f t="shared" ref="AE28" si="1000">SUM(I177:I183)</f>
        <v>313270867</v>
      </c>
      <c r="AF28" s="70">
        <f t="shared" ref="AF28" si="1001">SUM(J177:J183)</f>
        <v>316655702</v>
      </c>
      <c r="AG28" s="70">
        <f t="shared" ref="AG28" si="1002">SUM(K177:K183)</f>
        <v>369090121</v>
      </c>
      <c r="AH28" s="70">
        <f t="shared" ref="AH28" si="1003">SUM(L177:L183)</f>
        <v>360133084</v>
      </c>
      <c r="AI28" s="70">
        <f t="shared" ref="AI28" si="1004">SUM(M177:M183)</f>
        <v>305859301</v>
      </c>
      <c r="AJ28" s="70">
        <f t="shared" ref="AJ28" si="1005">SUM(N177:N183)</f>
        <v>282649074</v>
      </c>
      <c r="AK28" s="70">
        <f t="shared" ref="AK28" si="1006">SUM(O177:O183)</f>
        <v>323384805</v>
      </c>
      <c r="AL28" s="70">
        <f t="shared" ref="AL28" si="1007">SUM(P177:P183)</f>
        <v>341515805</v>
      </c>
      <c r="AM28" s="70">
        <f t="shared" ref="AM28" si="1008">SUM(Q177:Q183)</f>
        <v>374580525</v>
      </c>
      <c r="AN28" s="70">
        <f t="shared" ref="AN28" si="1009">SUM(R177:R183)</f>
        <v>351255103</v>
      </c>
      <c r="AO28" s="70">
        <f t="shared" ref="AO28" si="1010">SUM(S177:S183)</f>
        <v>394977067</v>
      </c>
      <c r="AP28" s="70"/>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0.31381083202511773</v>
      </c>
      <c r="BM28" s="86">
        <f t="shared" si="144"/>
        <v>0.37219857768876313</v>
      </c>
      <c r="BN28" s="74"/>
      <c r="BO28" s="83" t="s">
        <v>453</v>
      </c>
      <c r="BP28" s="129">
        <f t="shared" ref="BP28" si="1011">SUMPRODUCT(AT177:AT183,B177:B183)/SUM(B177:B183)</f>
        <v>0.10090996151201924</v>
      </c>
      <c r="BQ28" s="129">
        <f t="shared" ref="BQ28" si="1012">SUMPRODUCT(AU177:AU183,C177:C183)/SUM(C177:C183)</f>
        <v>0.15884743422486303</v>
      </c>
      <c r="BR28" s="129">
        <f t="shared" ref="BR28" si="1013">SUMPRODUCT(AV177:AV183,D177:D183)/SUM(D177:D183)</f>
        <v>0.17816838230085089</v>
      </c>
      <c r="BS28" s="129">
        <f t="shared" ref="BS28" si="1014">SUMPRODUCT(AW177:AW183,E177:E183)/SUM(E177:E183)</f>
        <v>0.11149060852502619</v>
      </c>
      <c r="BT28" s="129">
        <f t="shared" ref="BT28" si="1015">SUMPRODUCT(AX177:AX183,F177:F183)/SUM(F177:F183)</f>
        <v>0.17393927773429443</v>
      </c>
      <c r="BU28" s="129">
        <f t="shared" ref="BU28" si="1016">SUMPRODUCT(AY177:AY183,G177:G183)/SUM(G177:G183)</f>
        <v>0.17336053587765896</v>
      </c>
      <c r="BV28" s="129">
        <f t="shared" ref="BV28" si="1017">SUMPRODUCT(AZ177:AZ183,H177:H183)/SUM(H177:H183)</f>
        <v>0.18772876438611355</v>
      </c>
      <c r="BW28" s="129">
        <f t="shared" ref="BW28" si="1018">SUMPRODUCT(BA177:BA183,I177:I183)/SUM(I177:I183)</f>
        <v>0.16309893336139408</v>
      </c>
      <c r="BX28" s="129">
        <f t="shared" ref="BX28" si="1019">SUMPRODUCT(BB177:BB183,J177:J183)/SUM(J177:J183)</f>
        <v>0.18025396969350427</v>
      </c>
      <c r="BY28" s="129">
        <f t="shared" ref="BY28" si="1020">SUMPRODUCT(BC177:BC183,K177:K183)/SUM(K177:K183)</f>
        <v>0.18816272853512817</v>
      </c>
      <c r="BZ28" s="129">
        <f t="shared" ref="BZ28" si="1021">SUMPRODUCT(BD177:BD183,L177:L183)/SUM(L177:L183)</f>
        <v>0.20938810542305819</v>
      </c>
      <c r="CA28" s="129">
        <f t="shared" ref="CA28" si="1022">SUMPRODUCT(BE177:BE183,M177:M183)/SUM(M177:M183)</f>
        <v>0.22157517467463217</v>
      </c>
      <c r="CB28" s="129">
        <f t="shared" ref="CB28" si="1023">SUMPRODUCT(BF177:BF183,N177:N183)/SUM(N177:N183)</f>
        <v>0.1513280713597451</v>
      </c>
      <c r="CC28" s="129">
        <f t="shared" ref="CC28" si="1024">SUMPRODUCT(BG177:BG183,O177:O183)/SUM(O177:O183)</f>
        <v>0.25842299060846874</v>
      </c>
      <c r="CD28" s="129">
        <f t="shared" ref="CD28" si="1025">SUMPRODUCT(BH177:BH183,P177:P183)/SUM(P177:P183)</f>
        <v>0.17518190362460134</v>
      </c>
      <c r="CE28" s="129">
        <f t="shared" ref="CE28" si="1026">SUMPRODUCT(BI177:BI183,Q177:Q183)/SUM(Q177:Q183)</f>
        <v>0.1873993268167391</v>
      </c>
      <c r="CF28" s="129">
        <f t="shared" ref="CF28" si="1027">SUMPRODUCT(BJ177:BJ183,R177:R183)/SUM(R177:R183)</f>
        <v>0.29179668593212227</v>
      </c>
      <c r="CG28" s="129">
        <f t="shared" ref="CG28" si="1028">SUMPRODUCT(BK177:BK183,S177:S183)/SUM(S177:S183)</f>
        <v>0.21246590778648927</v>
      </c>
      <c r="CH28" s="129"/>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si="662"/>
        <v>59827388.837788142</v>
      </c>
      <c r="DW28" s="76">
        <f t="shared" si="663"/>
        <v>70196138.223660707</v>
      </c>
      <c r="DX28" s="76">
        <f t="shared" si="664"/>
        <v>102495074.97214626</v>
      </c>
      <c r="DY28" s="76">
        <f t="shared" si="665"/>
        <v>83919161.094999999</v>
      </c>
      <c r="DZ28" s="76"/>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25">
        <v>5873162</v>
      </c>
      <c r="U29" s="181">
        <f t="shared" si="76"/>
        <v>5671290</v>
      </c>
      <c r="V29" s="68"/>
      <c r="W29" s="83" t="s">
        <v>454</v>
      </c>
      <c r="X29" s="70">
        <f t="shared" ref="X29" si="1029">SUM(B184:B190)</f>
        <v>158680064</v>
      </c>
      <c r="Y29" s="70">
        <f t="shared" ref="Y29" si="1030">SUM(C184:C190)</f>
        <v>192557937</v>
      </c>
      <c r="Z29" s="70">
        <f t="shared" ref="Z29" si="1031">SUM(D184:D190)</f>
        <v>240225317</v>
      </c>
      <c r="AA29" s="70">
        <f t="shared" ref="AA29" si="1032">SUM(E184:E190)</f>
        <v>234368951</v>
      </c>
      <c r="AB29" s="70">
        <f t="shared" ref="AB29" si="1033">SUM(F184:F190)</f>
        <v>154242880</v>
      </c>
      <c r="AC29" s="70">
        <f t="shared" ref="AC29" si="1034">SUM(G184:G190)</f>
        <v>174191386</v>
      </c>
      <c r="AD29" s="70">
        <f t="shared" ref="AD29" si="1035">SUM(H184:H190)</f>
        <v>235598364</v>
      </c>
      <c r="AE29" s="70">
        <f t="shared" ref="AE29" si="1036">SUM(I184:I190)</f>
        <v>231553760</v>
      </c>
      <c r="AF29" s="70">
        <f t="shared" ref="AF29" si="1037">SUM(J184:J190)</f>
        <v>213548729</v>
      </c>
      <c r="AG29" s="70">
        <f t="shared" ref="AG29" si="1038">SUM(K184:K190)</f>
        <v>232906876</v>
      </c>
      <c r="AH29" s="70">
        <f t="shared" ref="AH29" si="1039">SUM(L184:L190)</f>
        <v>190243240</v>
      </c>
      <c r="AI29" s="70">
        <f t="shared" ref="AI29" si="1040">SUM(M184:M190)</f>
        <v>237379942</v>
      </c>
      <c r="AJ29" s="70">
        <f t="shared" ref="AJ29" si="1041">SUM(N184:N190)</f>
        <v>223268267</v>
      </c>
      <c r="AK29" s="70">
        <f t="shared" ref="AK29" si="1042">SUM(O184:O190)</f>
        <v>259989552</v>
      </c>
      <c r="AL29" s="70">
        <f t="shared" ref="AL29" si="1043">SUM(P184:P190)</f>
        <v>216921622</v>
      </c>
      <c r="AM29" s="70">
        <f t="shared" ref="AM29" si="1044">SUM(Q184:Q190)</f>
        <v>220953828</v>
      </c>
      <c r="AN29" s="70">
        <f t="shared" ref="AN29" si="1045">SUM(R184:R190)</f>
        <v>214456206</v>
      </c>
      <c r="AO29" s="70">
        <f t="shared" ref="AO29" si="1046">SUM(S184:S190)</f>
        <v>250544987</v>
      </c>
      <c r="AP29" s="70"/>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0.31381083202511773</v>
      </c>
      <c r="BM29" s="86">
        <f t="shared" si="144"/>
        <v>0.34951002190353481</v>
      </c>
      <c r="BN29" s="74"/>
      <c r="BO29" s="83" t="s">
        <v>454</v>
      </c>
      <c r="BP29" s="129">
        <f t="shared" ref="BP29" si="1047">SUMPRODUCT(AT184:AT190,B184:B190)/SUM(B184:B190)</f>
        <v>9.4379987471730098E-2</v>
      </c>
      <c r="BQ29" s="129">
        <f t="shared" ref="BQ29" si="1048">SUMPRODUCT(AU184:AU190,C184:C190)/SUM(C184:C190)</f>
        <v>0.15486504820599725</v>
      </c>
      <c r="BR29" s="129">
        <f t="shared" ref="BR29" si="1049">SUMPRODUCT(AV184:AV190,D184:D190)/SUM(D184:D190)</f>
        <v>0.15615851514795448</v>
      </c>
      <c r="BS29" s="129">
        <f t="shared" ref="BS29" si="1050">SUMPRODUCT(AW184:AW190,E184:E190)/SUM(E184:E190)</f>
        <v>0.11857952274183679</v>
      </c>
      <c r="BT29" s="129">
        <f t="shared" ref="BT29" si="1051">SUMPRODUCT(AX184:AX190,F184:F190)/SUM(F184:F190)</f>
        <v>0.17988888906898004</v>
      </c>
      <c r="BU29" s="129">
        <f t="shared" ref="BU29" si="1052">SUMPRODUCT(AY184:AY190,G184:G190)/SUM(G184:G190)</f>
        <v>0.17130113407559658</v>
      </c>
      <c r="BV29" s="129">
        <f t="shared" ref="BV29" si="1053">SUMPRODUCT(AZ184:AZ190,H184:H190)/SUM(H184:H190)</f>
        <v>0.1739520126832399</v>
      </c>
      <c r="BW29" s="129">
        <f t="shared" ref="BW29" si="1054">SUMPRODUCT(BA184:BA190,I184:I190)/SUM(I184:I190)</f>
        <v>0.15682244575493995</v>
      </c>
      <c r="BX29" s="129">
        <f t="shared" ref="BX29" si="1055">SUMPRODUCT(BB184:BB190,J184:J190)/SUM(J184:J190)</f>
        <v>0.19551580379420874</v>
      </c>
      <c r="BY29" s="129">
        <f t="shared" ref="BY29" si="1056">SUMPRODUCT(BC184:BC190,K184:K190)/SUM(K184:K190)</f>
        <v>0.17955068682749864</v>
      </c>
      <c r="BZ29" s="129">
        <f t="shared" ref="BZ29" si="1057">SUMPRODUCT(BD184:BD190,L184:L190)/SUM(L184:L190)</f>
        <v>0.21199330789011653</v>
      </c>
      <c r="CA29" s="129">
        <f t="shared" ref="CA29" si="1058">SUMPRODUCT(BE184:BE190,M184:M190)/SUM(M184:M190)</f>
        <v>0.16882294113794685</v>
      </c>
      <c r="CB29" s="129">
        <f t="shared" ref="CB29" si="1059">SUMPRODUCT(BF184:BF190,N184:N190)/SUM(N184:N190)</f>
        <v>0.14653666051201819</v>
      </c>
      <c r="CC29" s="129">
        <f t="shared" ref="CC29" si="1060">SUMPRODUCT(BG184:BG190,O184:O190)/SUM(O184:O190)</f>
        <v>0.25742466948782955</v>
      </c>
      <c r="CD29" s="129">
        <f t="shared" ref="CD29" si="1061">SUMPRODUCT(BH184:BH190,P184:P190)/SUM(P184:P190)</f>
        <v>0.15944855055616497</v>
      </c>
      <c r="CE29" s="129">
        <f t="shared" ref="CE29" si="1062">SUMPRODUCT(BI184:BI190,Q184:Q190)/SUM(Q184:Q190)</f>
        <v>0.20506564631323768</v>
      </c>
      <c r="CF29" s="129">
        <f t="shared" ref="CF29" si="1063">SUMPRODUCT(BJ184:BJ190,R184:R190)/SUM(R184:R190)</f>
        <v>0.27512494096001355</v>
      </c>
      <c r="CG29" s="129">
        <f t="shared" ref="CG29" si="1064">SUMPRODUCT(BK184:BK190,S184:S190)/SUM(S184:S190)</f>
        <v>0.21600603950669564</v>
      </c>
      <c r="CH29" s="129"/>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1843061.8538383045</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662"/>
        <v>34587838.212192304</v>
      </c>
      <c r="DW29" s="76">
        <f t="shared" si="663"/>
        <v>45310039.544203952</v>
      </c>
      <c r="DX29" s="76">
        <f t="shared" si="664"/>
        <v>59002251.014258504</v>
      </c>
      <c r="DY29" s="76">
        <f t="shared" si="665"/>
        <v>54119230.360126548</v>
      </c>
      <c r="DZ29" s="76"/>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25">
        <v>10207035</v>
      </c>
      <c r="U30" s="181">
        <f t="shared" si="76"/>
        <v>4591026.2</v>
      </c>
      <c r="V30" s="68"/>
      <c r="W30" s="83" t="s">
        <v>455</v>
      </c>
      <c r="X30" s="70">
        <f t="shared" ref="X30" si="1065">SUM(B191:B197)</f>
        <v>178901184</v>
      </c>
      <c r="Y30" s="70">
        <f t="shared" ref="Y30" si="1066">SUM(C191:C197)</f>
        <v>156065797</v>
      </c>
      <c r="Z30" s="70">
        <f t="shared" ref="Z30" si="1067">SUM(D191:D197)</f>
        <v>161230687</v>
      </c>
      <c r="AA30" s="70">
        <f t="shared" ref="AA30" si="1068">SUM(E191:E197)</f>
        <v>167842570</v>
      </c>
      <c r="AB30" s="70">
        <f t="shared" ref="AB30" si="1069">SUM(F191:F197)</f>
        <v>135490597</v>
      </c>
      <c r="AC30" s="70">
        <f t="shared" ref="AC30" si="1070">SUM(G191:G197)</f>
        <v>166330701</v>
      </c>
      <c r="AD30" s="70">
        <f t="shared" ref="AD30" si="1071">SUM(H191:H197)</f>
        <v>192236193</v>
      </c>
      <c r="AE30" s="70">
        <f t="shared" ref="AE30" si="1072">SUM(I191:I197)</f>
        <v>213536966</v>
      </c>
      <c r="AF30" s="70">
        <f t="shared" ref="AF30" si="1073">SUM(J191:J197)</f>
        <v>171014491</v>
      </c>
      <c r="AG30" s="70">
        <f t="shared" ref="AG30" si="1074">SUM(K191:K197)</f>
        <v>225421069</v>
      </c>
      <c r="AH30" s="70">
        <f t="shared" ref="AH30" si="1075">SUM(L191:L197)</f>
        <v>214378238</v>
      </c>
      <c r="AI30" s="70">
        <f t="shared" ref="AI30" si="1076">SUM(M191:M197)</f>
        <v>222597209</v>
      </c>
      <c r="AJ30" s="70">
        <f t="shared" ref="AJ30" si="1077">SUM(N191:N197)</f>
        <v>183095100</v>
      </c>
      <c r="AK30" s="70">
        <f t="shared" ref="AK30" si="1078">SUM(O191:O197)</f>
        <v>221142783</v>
      </c>
      <c r="AL30" s="70">
        <f t="shared" ref="AL30" si="1079">SUM(P191:P197)</f>
        <v>206324848</v>
      </c>
      <c r="AM30" s="70">
        <f t="shared" ref="AM30" si="1080">SUM(Q191:Q197)</f>
        <v>198590466</v>
      </c>
      <c r="AN30" s="70">
        <f t="shared" ref="AN30" si="1081">SUM(R191:R197)</f>
        <v>226916864</v>
      </c>
      <c r="AO30" s="70">
        <f t="shared" ref="AO30" si="1082">SUM(S191:S197)</f>
        <v>243871918</v>
      </c>
      <c r="AP30" s="70"/>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0.30966640502354792</v>
      </c>
      <c r="BM30" s="86">
        <f t="shared" si="144"/>
        <v>0.34477820813331717</v>
      </c>
      <c r="BN30" s="74"/>
      <c r="BO30" s="83" t="s">
        <v>455</v>
      </c>
      <c r="BP30" s="129">
        <f t="shared" ref="BP30" si="1083">SUMPRODUCT(AT191:AT197,B191:B197)/SUM(B191:B197)</f>
        <v>9.5426168235832831E-2</v>
      </c>
      <c r="BQ30" s="129">
        <f t="shared" ref="BQ30" si="1084">SUMPRODUCT(AU191:AU197,C191:C197)/SUM(C191:C197)</f>
        <v>0.14754273251599562</v>
      </c>
      <c r="BR30" s="129">
        <f t="shared" ref="BR30" si="1085">SUMPRODUCT(AV191:AV197,D191:D197)/SUM(D191:D197)</f>
        <v>0.11399926376367248</v>
      </c>
      <c r="BS30" s="129">
        <f t="shared" ref="BS30" si="1086">SUMPRODUCT(AW191:AW197,E191:E197)/SUM(E191:E197)</f>
        <v>0.12723087056076765</v>
      </c>
      <c r="BT30" s="129">
        <f t="shared" ref="BT30" si="1087">SUMPRODUCT(AX191:AX197,F191:F197)/SUM(F191:F197)</f>
        <v>0.19259290893865835</v>
      </c>
      <c r="BU30" s="129">
        <f t="shared" ref="BU30" si="1088">SUMPRODUCT(AY191:AY197,G191:G197)/SUM(G191:G197)</f>
        <v>0.17167819000376031</v>
      </c>
      <c r="BV30" s="129">
        <f t="shared" ref="BV30" si="1089">SUMPRODUCT(AZ191:AZ197,H191:H197)/SUM(H191:H197)</f>
        <v>0.16388405812989609</v>
      </c>
      <c r="BW30" s="129">
        <f t="shared" ref="BW30" si="1090">SUMPRODUCT(BA191:BA197,I191:I197)/SUM(I191:I197)</f>
        <v>0.14660859171949517</v>
      </c>
      <c r="BX30" s="129">
        <f t="shared" ref="BX30" si="1091">SUMPRODUCT(BB191:BB197,J191:J197)/SUM(J191:J197)</f>
        <v>0.18093044821204751</v>
      </c>
      <c r="BY30" s="129">
        <f t="shared" ref="BY30" si="1092">SUMPRODUCT(BC191:BC197,K191:K197)/SUM(K191:K197)</f>
        <v>0.15890669894047002</v>
      </c>
      <c r="BZ30" s="129">
        <f t="shared" ref="BZ30" si="1093">SUMPRODUCT(BD191:BD197,L191:L197)/SUM(L191:L197)</f>
        <v>0.19470451545969861</v>
      </c>
      <c r="CA30" s="129">
        <f t="shared" ref="CA30" si="1094">SUMPRODUCT(BE191:BE197,M191:M197)/SUM(M191:M197)</f>
        <v>0.14384187656397868</v>
      </c>
      <c r="CB30" s="129">
        <f t="shared" ref="CB30" si="1095">SUMPRODUCT(BF191:BF197,N191:N197)/SUM(N191:N197)</f>
        <v>0.16670465211212859</v>
      </c>
      <c r="CC30" s="129">
        <f t="shared" ref="CC30" si="1096">SUMPRODUCT(BG191:BG197,O191:O197)/SUM(O191:O197)</f>
        <v>0.24862901869194276</v>
      </c>
      <c r="CD30" s="129">
        <f t="shared" ref="CD30" si="1097">SUMPRODUCT(BH191:BH197,P191:P197)/SUM(P191:P197)</f>
        <v>0.16728121966369783</v>
      </c>
      <c r="CE30" s="129">
        <f t="shared" ref="CE30" si="1098">SUMPRODUCT(BI191:BI197,Q191:Q197)/SUM(Q191:Q197)</f>
        <v>0.23225028951927087</v>
      </c>
      <c r="CF30" s="129">
        <f t="shared" ref="CF30" si="1099">SUMPRODUCT(BJ191:BJ197,R191:R197)/SUM(R191:R197)</f>
        <v>0.24946486019253516</v>
      </c>
      <c r="CG30" s="129">
        <f t="shared" ref="CG30" si="1100">SUMPRODUCT(BK191:BK197,S191:S197)/SUM(S191:S197)</f>
        <v>0.21209074020671381</v>
      </c>
      <c r="CH30" s="129"/>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3160775.8343995293</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662"/>
        <v>34514272.220367067</v>
      </c>
      <c r="DW30" s="76">
        <f t="shared" si="663"/>
        <v>46122693.224266917</v>
      </c>
      <c r="DX30" s="76">
        <f t="shared" si="664"/>
        <v>56607783.753088519</v>
      </c>
      <c r="DY30" s="76">
        <f t="shared" si="665"/>
        <v>51722975.604251012</v>
      </c>
      <c r="DZ30" s="76"/>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101">SUM(B198:B204)</f>
        <v>179415160</v>
      </c>
      <c r="Y31" s="70">
        <f t="shared" ref="Y31" si="1102">SUM(C198:C204)</f>
        <v>142776677</v>
      </c>
      <c r="Z31" s="70">
        <f t="shared" ref="Z31" si="1103">SUM(D198:D204)</f>
        <v>161939132</v>
      </c>
      <c r="AA31" s="70">
        <f t="shared" ref="AA31" si="1104">SUM(E198:E204)</f>
        <v>164829331</v>
      </c>
      <c r="AB31" s="70">
        <f t="shared" ref="AB31" si="1105">SUM(F198:F204)</f>
        <v>142948437</v>
      </c>
      <c r="AC31" s="70">
        <f t="shared" ref="AC31" si="1106">SUM(G198:G204)</f>
        <v>164146822</v>
      </c>
      <c r="AD31" s="70">
        <f t="shared" ref="AD31" si="1107">SUM(H198:H204)</f>
        <v>196272010</v>
      </c>
      <c r="AE31" s="70">
        <f t="shared" ref="AE31" si="1108">SUM(I198:I204)</f>
        <v>202298664</v>
      </c>
      <c r="AF31" s="70">
        <f t="shared" ref="AF31" si="1109">SUM(J198:J204)</f>
        <v>161123625</v>
      </c>
      <c r="AG31" s="70">
        <f t="shared" ref="AG31" si="1110">SUM(K198:K204)</f>
        <v>203945020</v>
      </c>
      <c r="AH31" s="70">
        <f t="shared" ref="AH31" si="1111">SUM(L198:L204)</f>
        <v>219172696</v>
      </c>
      <c r="AI31" s="70">
        <f t="shared" ref="AI31" si="1112">SUM(M198:M204)</f>
        <v>231180161</v>
      </c>
      <c r="AJ31" s="70">
        <f t="shared" ref="AJ31" si="1113">SUM(N198:N204)</f>
        <v>191790758</v>
      </c>
      <c r="AK31" s="70">
        <f t="shared" ref="AK31" si="1114">SUM(O198:O204)</f>
        <v>218645071</v>
      </c>
      <c r="AL31" s="70">
        <f t="shared" ref="AL31" si="1115">SUM(P198:P204)</f>
        <v>190534364</v>
      </c>
      <c r="AM31" s="70">
        <f t="shared" ref="AM31" si="1116">SUM(Q198:Q204)</f>
        <v>165974768</v>
      </c>
      <c r="AN31" s="70">
        <f t="shared" ref="AN31" si="1117">SUM(R198:R204)</f>
        <v>198224258</v>
      </c>
      <c r="AO31" s="70">
        <f t="shared" ref="AO31" si="1118">SUM(S198:S204)</f>
        <v>219445659</v>
      </c>
      <c r="AP31" s="70"/>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19">SUMPRODUCT(AT198:AT204,B198:B204)/SUM(B198:B204)</f>
        <v>0.10347772371891202</v>
      </c>
      <c r="BQ31" s="129">
        <f t="shared" ref="BQ31" si="1120">SUMPRODUCT(AU198:AU204,C198:C204)/SUM(C198:C204)</f>
        <v>0.16093423693239869</v>
      </c>
      <c r="BR31" s="129">
        <f t="shared" ref="BR31" si="1121">SUMPRODUCT(AV198:AV204,D198:D204)/SUM(D198:D204)</f>
        <v>0.1089897231812314</v>
      </c>
      <c r="BS31" s="129">
        <f t="shared" ref="BS31" si="1122">SUMPRODUCT(AW198:AW204,E198:E204)/SUM(E198:E204)</f>
        <v>0.14707672278999445</v>
      </c>
      <c r="BT31" s="129">
        <f t="shared" ref="BT31" si="1123">SUMPRODUCT(AX198:AX204,F198:F204)/SUM(F198:F204)</f>
        <v>0.20465268869241693</v>
      </c>
      <c r="BU31" s="129">
        <f t="shared" ref="BU31" si="1124">SUMPRODUCT(AY198:AY204,G198:G204)/SUM(G198:G204)</f>
        <v>0.17040569569230471</v>
      </c>
      <c r="BV31" s="129">
        <f t="shared" ref="BV31" si="1125">SUMPRODUCT(AZ198:AZ204,H198:H204)/SUM(H198:H204)</f>
        <v>0.16475683635427557</v>
      </c>
      <c r="BW31" s="129">
        <f t="shared" ref="BW31" si="1126">SUMPRODUCT(BA198:BA204,I198:I204)/SUM(I198:I204)</f>
        <v>0.14180628929463027</v>
      </c>
      <c r="BX31" s="129">
        <f t="shared" ref="BX31" si="1127">SUMPRODUCT(BB198:BB204,J198:J204)/SUM(J198:J204)</f>
        <v>0.18626819466600728</v>
      </c>
      <c r="BY31" s="129">
        <f t="shared" ref="BY31" si="1128">SUMPRODUCT(BC198:BC204,K198:K204)/SUM(K198:K204)</f>
        <v>0.15781099164579077</v>
      </c>
      <c r="BZ31" s="129">
        <f t="shared" ref="BZ31" si="1129">SUMPRODUCT(BD198:BD204,L198:L204)/SUM(L198:L204)</f>
        <v>0.18449664622324496</v>
      </c>
      <c r="CA31" s="129">
        <f t="shared" ref="CA31" si="1130">SUMPRODUCT(BE198:BE204,M198:M204)/SUM(M198:M204)</f>
        <v>0.13667028375899112</v>
      </c>
      <c r="CB31" s="129">
        <f t="shared" ref="CB31" si="1131">SUMPRODUCT(BF198:BF204,N198:N204)/SUM(N198:N204)</f>
        <v>0.19070606784007543</v>
      </c>
      <c r="CC31" s="129">
        <f t="shared" ref="CC31" si="1132">SUMPRODUCT(BG198:BG204,O198:O204)/SUM(O198:O204)</f>
        <v>0.24796534607972551</v>
      </c>
      <c r="CD31" s="129">
        <f t="shared" ref="CD31" si="1133">SUMPRODUCT(BH198:BH204,P198:P204)/SUM(P198:P204)</f>
        <v>0.17106815184913246</v>
      </c>
      <c r="CE31" s="129">
        <f t="shared" ref="CE31" si="1134">SUMPRODUCT(BI198:BI204,Q198:Q204)/SUM(Q198:Q204)</f>
        <v>0.24835029986502602</v>
      </c>
      <c r="CF31" s="129">
        <f t="shared" ref="CF31" si="1135">SUMPRODUCT(BJ198:BJ204,R198:R204)/SUM(R198:R204)</f>
        <v>0.24188071865928795</v>
      </c>
      <c r="CG31" s="129">
        <f t="shared" ref="CG31" si="1136">SUMPRODUCT(BK198:BK204,S198:S204)/SUM(S198:S204)</f>
        <v>0.20267204674182537</v>
      </c>
      <c r="CH31" s="129"/>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si="662"/>
        <v>32594361.513229877</v>
      </c>
      <c r="DW31" s="76">
        <f t="shared" si="663"/>
        <v>41219883.402828127</v>
      </c>
      <c r="DX31" s="76">
        <f t="shared" si="664"/>
        <v>47946625.980744109</v>
      </c>
      <c r="DY31" s="76">
        <f t="shared" si="665"/>
        <v>44475500.858138673</v>
      </c>
      <c r="DZ31" s="76"/>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37">SUM(B205:B211)</f>
        <v>158658974</v>
      </c>
      <c r="Y32" s="70">
        <f t="shared" ref="Y32" si="1138">SUM(C205:C211)</f>
        <v>164344678</v>
      </c>
      <c r="Z32" s="70">
        <f t="shared" ref="Z32" si="1139">SUM(D205:D211)</f>
        <v>143141628</v>
      </c>
      <c r="AA32" s="70">
        <f t="shared" ref="AA32" si="1140">SUM(E205:E211)</f>
        <v>184089975</v>
      </c>
      <c r="AB32" s="70">
        <f t="shared" ref="AB32" si="1141">SUM(F205:F211)</f>
        <v>190515199</v>
      </c>
      <c r="AC32" s="70">
        <f t="shared" ref="AC32" si="1142">SUM(G205:G211)</f>
        <v>173143947</v>
      </c>
      <c r="AD32" s="70">
        <f t="shared" ref="AD32" si="1143">SUM(H205:H211)</f>
        <v>170552115</v>
      </c>
      <c r="AE32" s="70">
        <f t="shared" ref="AE32" si="1144">SUM(I205:I211)</f>
        <v>187047789</v>
      </c>
      <c r="AF32" s="70">
        <f t="shared" ref="AF32" si="1145">SUM(J205:J211)</f>
        <v>198120220</v>
      </c>
      <c r="AG32" s="70">
        <f t="shared" ref="AG32" si="1146">SUM(K205:K211)</f>
        <v>231255584</v>
      </c>
      <c r="AH32" s="70">
        <f t="shared" ref="AH32" si="1147">SUM(L205:L211)</f>
        <v>239149245</v>
      </c>
      <c r="AI32" s="70">
        <f t="shared" ref="AI32" si="1148">SUM(M205:M211)</f>
        <v>216448659</v>
      </c>
      <c r="AJ32" s="70">
        <f t="shared" ref="AJ32" si="1149">SUM(N205:N211)</f>
        <v>201439608</v>
      </c>
      <c r="AK32" s="70">
        <f t="shared" ref="AK32" si="1150">SUM(O205:O211)</f>
        <v>221555633</v>
      </c>
      <c r="AL32" s="70">
        <f t="shared" ref="AL32" si="1151">SUM(P205:P211)</f>
        <v>216874382</v>
      </c>
      <c r="AM32" s="70">
        <f t="shared" ref="AM32" si="1152">SUM(Q205:Q211)</f>
        <v>183859397</v>
      </c>
      <c r="AN32" s="70">
        <f t="shared" ref="AN32" si="1153">SUM(R205:R211)</f>
        <v>209229404</v>
      </c>
      <c r="AO32" s="70">
        <f t="shared" ref="AO32" si="1154">SUM(S205:S211)</f>
        <v>233395018</v>
      </c>
      <c r="AP32" s="70"/>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0.29748037676609107</v>
      </c>
      <c r="BM32" s="86">
        <f t="shared" si="144"/>
        <v>0.39406546395859088</v>
      </c>
      <c r="BN32" s="74"/>
      <c r="BO32" s="83" t="s">
        <v>457</v>
      </c>
      <c r="BP32" s="129">
        <f t="shared" ref="BP32" si="1155">SUMPRODUCT(AT205:AT211,B205:B211)/SUM(B205:B211)</f>
        <v>9.9973860204353157E-2</v>
      </c>
      <c r="BQ32" s="129">
        <f t="shared" ref="BQ32" si="1156">SUMPRODUCT(AU205:AU211,C205:C211)/SUM(C205:C211)</f>
        <v>0.17529985471525275</v>
      </c>
      <c r="BR32" s="129">
        <f t="shared" ref="BR32" si="1157">SUMPRODUCT(AV205:AV211,D205:D211)/SUM(D205:D211)</f>
        <v>0.12539238378688522</v>
      </c>
      <c r="BS32" s="129">
        <f t="shared" ref="BS32" si="1158">SUMPRODUCT(AW205:AW211,E205:E211)/SUM(E205:E211)</f>
        <v>0.15948606062601758</v>
      </c>
      <c r="BT32" s="129">
        <f t="shared" ref="BT32" si="1159">SUMPRODUCT(AX205:AX211,F205:F211)/SUM(F205:F211)</f>
        <v>0.20608786448122185</v>
      </c>
      <c r="BU32" s="129">
        <f t="shared" ref="BU32" si="1160">SUMPRODUCT(AY205:AY211,G205:G211)/SUM(G205:G211)</f>
        <v>0.16478691872574014</v>
      </c>
      <c r="BV32" s="129">
        <f t="shared" ref="BV32" si="1161">SUMPRODUCT(AZ205:AZ211,H205:H211)/SUM(H205:H211)</f>
        <v>0.17326710115350838</v>
      </c>
      <c r="BW32" s="129">
        <f t="shared" ref="BW32" si="1162">SUMPRODUCT(BA205:BA211,I205:I211)/SUM(I205:I211)</f>
        <v>0.14136670421406769</v>
      </c>
      <c r="BX32" s="129">
        <f t="shared" ref="BX32" si="1163">SUMPRODUCT(BB205:BB211,J205:J211)/SUM(J205:J211)</f>
        <v>0.20611195994123596</v>
      </c>
      <c r="BY32" s="129">
        <f t="shared" ref="BY32" si="1164">SUMPRODUCT(BC205:BC211,K205:K211)/SUM(K205:K211)</f>
        <v>0.16953200517996286</v>
      </c>
      <c r="BZ32" s="129">
        <f t="shared" ref="BZ32" si="1165">SUMPRODUCT(BD205:BD211,L205:L211)/SUM(L205:L211)</f>
        <v>0.18502696818883954</v>
      </c>
      <c r="CA32" s="129">
        <f t="shared" ref="CA32" si="1166">SUMPRODUCT(BE205:BE211,M205:M211)/SUM(M205:M211)</f>
        <v>0.12457609326463069</v>
      </c>
      <c r="CB32" s="129">
        <f t="shared" ref="CB32" si="1167">SUMPRODUCT(BF205:BF211,N205:N211)/SUM(N205:N211)</f>
        <v>0.21139495400773584</v>
      </c>
      <c r="CC32" s="129">
        <f t="shared" ref="CC32" si="1168">SUMPRODUCT(BG205:BG211,O205:O211)/SUM(O205:O211)</f>
        <v>0.24279311418460542</v>
      </c>
      <c r="CD32" s="129">
        <f t="shared" ref="CD32" si="1169">SUMPRODUCT(BH205:BH211,P205:P211)/SUM(P205:P211)</f>
        <v>0.17866560517121424</v>
      </c>
      <c r="CE32" s="129">
        <f t="shared" ref="CE32" si="1170">SUMPRODUCT(BI205:BI211,Q205:Q211)/SUM(Q205:Q211)</f>
        <v>0.27606093804706267</v>
      </c>
      <c r="CF32" s="129">
        <f t="shared" ref="CF32" si="1171">SUMPRODUCT(BJ205:BJ211,R205:R211)/SUM(R205:R211)</f>
        <v>0.25109865565414274</v>
      </c>
      <c r="CG32" s="129">
        <f t="shared" ref="CG32" si="1172">SUMPRODUCT(BK205:BK211,S205:S211)/SUM(S205:S211)</f>
        <v>0.19899652884547625</v>
      </c>
      <c r="CH32" s="129"/>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3846346.6040109894</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662"/>
        <v>38747992.706163093</v>
      </c>
      <c r="DW32" s="76">
        <f t="shared" si="663"/>
        <v>50756397.604587302</v>
      </c>
      <c r="DX32" s="76">
        <f t="shared" si="664"/>
        <v>52537222.067717515</v>
      </c>
      <c r="DY32" s="76">
        <f t="shared" si="665"/>
        <v>46444798.431827448</v>
      </c>
      <c r="DZ32" s="76"/>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73">SUM(B212:B218)</f>
        <v>148458780</v>
      </c>
      <c r="Y33" s="70">
        <f t="shared" ref="Y33" si="1174">SUM(C212:C218)</f>
        <v>165069322</v>
      </c>
      <c r="Z33" s="70">
        <f t="shared" ref="Z33" si="1175">SUM(D212:D218)</f>
        <v>156574884</v>
      </c>
      <c r="AA33" s="70">
        <f t="shared" ref="AA33" si="1176">SUM(E212:E218)</f>
        <v>183101834</v>
      </c>
      <c r="AB33" s="70">
        <f t="shared" ref="AB33" si="1177">SUM(F212:F218)</f>
        <v>200205976</v>
      </c>
      <c r="AC33" s="70">
        <f t="shared" ref="AC33" si="1178">SUM(G212:G218)</f>
        <v>166302456</v>
      </c>
      <c r="AD33" s="70">
        <f t="shared" ref="AD33" si="1179">SUM(H212:H218)</f>
        <v>178123405</v>
      </c>
      <c r="AE33" s="70">
        <f t="shared" ref="AE33" si="1180">SUM(I212:I218)</f>
        <v>195381408</v>
      </c>
      <c r="AF33" s="70">
        <f t="shared" ref="AF33" si="1181">SUM(J212:J218)</f>
        <v>232274192</v>
      </c>
      <c r="AG33" s="70">
        <f t="shared" ref="AG33" si="1182">SUM(K212:K218)</f>
        <v>220629127</v>
      </c>
      <c r="AH33" s="70">
        <f t="shared" ref="AH33" si="1183">SUM(L212:L218)</f>
        <v>217935043</v>
      </c>
      <c r="AI33" s="70">
        <f t="shared" ref="AI33" si="1184">SUM(M212:M218)</f>
        <v>219688279</v>
      </c>
      <c r="AJ33" s="70">
        <f t="shared" ref="AJ33" si="1185">SUM(N212:N218)</f>
        <v>196275659</v>
      </c>
      <c r="AK33" s="70">
        <f t="shared" ref="AK33" si="1186">SUM(O212:O218)</f>
        <v>220501310</v>
      </c>
      <c r="AL33" s="70">
        <f t="shared" ref="AL33" si="1187">SUM(P212:P218)</f>
        <v>201127247</v>
      </c>
      <c r="AM33" s="70">
        <f t="shared" ref="AM33" si="1188">SUM(Q212:Q218)</f>
        <v>199253628</v>
      </c>
      <c r="AN33" s="70">
        <f t="shared" ref="AN33" si="1189">SUM(R212:R218)</f>
        <v>251543825</v>
      </c>
      <c r="AO33" s="70">
        <f t="shared" ref="AO33" si="1190">SUM(S212:S218)</f>
        <v>205354536</v>
      </c>
      <c r="AP33" s="70"/>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0.29361459968602827</v>
      </c>
      <c r="BM33" s="86">
        <f t="shared" si="144"/>
        <v>0.38504309469326892</v>
      </c>
      <c r="BN33" s="74"/>
      <c r="BO33" s="83" t="s">
        <v>458</v>
      </c>
      <c r="BP33" s="129">
        <f t="shared" ref="BP33" si="1191">SUMPRODUCT(AT212:AT218,B212:B218)/SUM(B212:B218)</f>
        <v>0.10027829299952301</v>
      </c>
      <c r="BQ33" s="129">
        <f t="shared" ref="BQ33" si="1192">SUMPRODUCT(AU212:AU218,C212:C218)/SUM(C212:C218)</f>
        <v>0.17782477850210626</v>
      </c>
      <c r="BR33" s="129">
        <f t="shared" ref="BR33" si="1193">SUMPRODUCT(AV212:AV218,D212:D218)/SUM(D212:D218)</f>
        <v>0.13142739417018631</v>
      </c>
      <c r="BS33" s="129">
        <f t="shared" ref="BS33" si="1194">SUMPRODUCT(AW212:AW218,E212:E218)/SUM(E212:E218)</f>
        <v>0.15367178869376533</v>
      </c>
      <c r="BT33" s="129">
        <f t="shared" ref="BT33" si="1195">SUMPRODUCT(AX212:AX218,F212:F218)/SUM(F212:F218)</f>
        <v>0.17182322772738781</v>
      </c>
      <c r="BU33" s="129">
        <f t="shared" ref="BU33" si="1196">SUMPRODUCT(AY212:AY218,G212:G218)/SUM(G212:G218)</f>
        <v>0.15975679761909223</v>
      </c>
      <c r="BV33" s="129">
        <f t="shared" ref="BV33" si="1197">SUMPRODUCT(AZ212:AZ218,H212:H218)/SUM(H212:H218)</f>
        <v>0.17142427675378447</v>
      </c>
      <c r="BW33" s="129">
        <f t="shared" ref="BW33" si="1198">SUMPRODUCT(BA212:BA218,I212:I218)/SUM(I212:I218)</f>
        <v>0.13312538612266772</v>
      </c>
      <c r="BX33" s="129">
        <f t="shared" ref="BX33" si="1199">SUMPRODUCT(BB212:BB218,J212:J218)/SUM(J212:J218)</f>
        <v>0.19576504012576146</v>
      </c>
      <c r="BY33" s="129">
        <f t="shared" ref="BY33" si="1200">SUMPRODUCT(BC212:BC218,K212:K218)/SUM(K212:K218)</f>
        <v>0.16913256135563035</v>
      </c>
      <c r="BZ33" s="129">
        <f t="shared" ref="BZ33" si="1201">SUMPRODUCT(BD212:BD218,L212:L218)/SUM(L212:L218)</f>
        <v>0.17351381015330911</v>
      </c>
      <c r="CA33" s="129">
        <f t="shared" ref="CA33" si="1202">SUMPRODUCT(BE212:BE218,M212:M218)/SUM(M212:M218)</f>
        <v>0.12377079964364722</v>
      </c>
      <c r="CB33" s="129">
        <f t="shared" ref="CB33" si="1203">SUMPRODUCT(BF212:BF218,N212:N218)/SUM(N212:N218)</f>
        <v>0.21979498997496327</v>
      </c>
      <c r="CC33" s="129">
        <f t="shared" ref="CC33" si="1204">SUMPRODUCT(BG212:BG218,O212:O218)/SUM(O212:O218)</f>
        <v>0.23638208054702589</v>
      </c>
      <c r="CD33" s="129">
        <f t="shared" ref="CD33" si="1205">SUMPRODUCT(BH212:BH218,P212:P218)/SUM(P212:P218)</f>
        <v>0.16806472510161688</v>
      </c>
      <c r="CE33" s="129">
        <f t="shared" ref="CE33" si="1206">SUMPRODUCT(BI212:BI218,Q212:Q218)/SUM(Q212:Q218)</f>
        <v>0.29173447439053973</v>
      </c>
      <c r="CF33" s="129">
        <f t="shared" ref="CF33" si="1207">SUMPRODUCT(BJ212:BJ218,R212:R218)/SUM(R212:R218)</f>
        <v>0.25038227967084065</v>
      </c>
      <c r="CG33" s="129">
        <f t="shared" ref="CG33" si="1208">SUMPRODUCT(BK212:BK218,S212:S218)/SUM(S212:S218)</f>
        <v>0.19602664085821764</v>
      </c>
      <c r="CH33" s="129"/>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1061303.4426295133</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662"/>
        <v>33802395.477499999</v>
      </c>
      <c r="DW33" s="76">
        <f t="shared" si="663"/>
        <v>58129152.434988134</v>
      </c>
      <c r="DX33" s="76">
        <f t="shared" si="664"/>
        <v>62982116.340622999</v>
      </c>
      <c r="DY33" s="76">
        <f t="shared" si="665"/>
        <v>40254959.877077922</v>
      </c>
      <c r="DZ33" s="76"/>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209">SUM(B219:B225)</f>
        <v>154226677</v>
      </c>
      <c r="Y34" s="70">
        <f t="shared" ref="Y34" si="1210">SUM(C219:C225)</f>
        <v>140717473</v>
      </c>
      <c r="Z34" s="70">
        <f t="shared" ref="Z34" si="1211">SUM(D219:D225)</f>
        <v>149560009</v>
      </c>
      <c r="AA34" s="70">
        <f t="shared" ref="AA34" si="1212">SUM(E219:E225)</f>
        <v>153789523</v>
      </c>
      <c r="AB34" s="70">
        <f t="shared" ref="AB34" si="1213">SUM(F219:F225)</f>
        <v>155157921</v>
      </c>
      <c r="AC34" s="70">
        <f t="shared" ref="AC34" si="1214">SUM(G219:G225)</f>
        <v>155891530</v>
      </c>
      <c r="AD34" s="70">
        <f t="shared" ref="AD34" si="1215">SUM(H219:H225)</f>
        <v>176624418</v>
      </c>
      <c r="AE34" s="70">
        <f t="shared" ref="AE34" si="1216">SUM(I219:I225)</f>
        <v>194839524</v>
      </c>
      <c r="AF34" s="70">
        <f t="shared" ref="AF34" si="1217">SUM(J219:J225)</f>
        <v>196532986</v>
      </c>
      <c r="AG34" s="70">
        <f t="shared" ref="AG34" si="1218">SUM(K219:K225)</f>
        <v>224838906</v>
      </c>
      <c r="AH34" s="70">
        <f t="shared" ref="AH34" si="1219">SUM(L219:L225)</f>
        <v>202972292</v>
      </c>
      <c r="AI34" s="70">
        <f t="shared" ref="AI34" si="1220">SUM(M219:M225)</f>
        <v>228286900</v>
      </c>
      <c r="AJ34" s="70">
        <f t="shared" ref="AJ34" si="1221">SUM(N219:N225)</f>
        <v>172020461</v>
      </c>
      <c r="AK34" s="70">
        <f t="shared" ref="AK34" si="1222">SUM(O219:O225)</f>
        <v>203074460</v>
      </c>
      <c r="AL34" s="70">
        <f t="shared" ref="AL34" si="1223">SUM(P219:P225)</f>
        <v>198654103</v>
      </c>
      <c r="AM34" s="70">
        <f t="shared" ref="AM34" si="1224">SUM(Q219:Q225)</f>
        <v>202919047</v>
      </c>
      <c r="AN34" s="70">
        <f t="shared" ref="AN34" si="1225">SUM(R219:R225)</f>
        <v>244416127</v>
      </c>
      <c r="AO34" s="70">
        <f t="shared" ref="AO34" si="1226">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0.29361459968602827</v>
      </c>
      <c r="BM34" s="86">
        <f t="shared" si="144"/>
        <v>0.35740857720759733</v>
      </c>
      <c r="BN34" s="74"/>
      <c r="BO34" s="83" t="s">
        <v>459</v>
      </c>
      <c r="BP34" s="129">
        <f t="shared" ref="BP34" si="1227">SUMPRODUCT(AT219:AT225,B219:B225)/SUM(B219:B225)</f>
        <v>0.10262589348552567</v>
      </c>
      <c r="BQ34" s="129">
        <f t="shared" ref="BQ34" si="1228">SUMPRODUCT(AU219:AU225,C219:C225)/SUM(C219:C225)</f>
        <v>0.17065769560269381</v>
      </c>
      <c r="BR34" s="129">
        <f t="shared" ref="BR34" si="1229">SUMPRODUCT(AV219:AV225,D219:D225)/SUM(D219:D225)</f>
        <v>0.13663653989024763</v>
      </c>
      <c r="BS34" s="129">
        <f t="shared" ref="BS34" si="1230">SUMPRODUCT(AW219:AW225,E219:E225)/SUM(E219:E225)</f>
        <v>0.15304405094430534</v>
      </c>
      <c r="BT34" s="129">
        <f t="shared" ref="BT34" si="1231">SUMPRODUCT(AX219:AX225,F219:F225)/SUM(F219:F225)</f>
        <v>0.13893957201944379</v>
      </c>
      <c r="BU34" s="129">
        <f t="shared" ref="BU34" si="1232">SUMPRODUCT(AY219:AY225,G219:G225)/SUM(G219:G225)</f>
        <v>0.16071472139687984</v>
      </c>
      <c r="BV34" s="129">
        <f t="shared" ref="BV34" si="1233">SUMPRODUCT(AZ219:AZ225,H219:H225)/SUM(H219:H225)</f>
        <v>0.16969071853127485</v>
      </c>
      <c r="BW34" s="129">
        <f t="shared" ref="BW34" si="1234">SUMPRODUCT(BA219:BA225,I219:I225)/SUM(I219:I225)</f>
        <v>0.1267636264543989</v>
      </c>
      <c r="BX34" s="129">
        <f t="shared" ref="BX34" si="1235">SUMPRODUCT(BB219:BB225,J219:J225)/SUM(J219:J225)</f>
        <v>0.1691922886109759</v>
      </c>
      <c r="BY34" s="129">
        <f t="shared" ref="BY34" si="1236">SUMPRODUCT(BC219:BC225,K219:K225)/SUM(K219:K225)</f>
        <v>0.15819425613236934</v>
      </c>
      <c r="BZ34" s="129">
        <f t="shared" ref="BZ34" si="1237">SUMPRODUCT(BD219:BD225,L219:L225)/SUM(L219:L225)</f>
        <v>0.15843579828844101</v>
      </c>
      <c r="CA34" s="129">
        <f t="shared" ref="CA34" si="1238">SUMPRODUCT(BE219:BE225,M219:M225)/SUM(M219:M225)</f>
        <v>0.12999371521329661</v>
      </c>
      <c r="CB34" s="129">
        <f t="shared" ref="CB34" si="1239">SUMPRODUCT(BF219:BF225,N219:N225)/SUM(N219:N225)</f>
        <v>0.22039714811959293</v>
      </c>
      <c r="CC34" s="129">
        <f t="shared" ref="CC34" si="1240">SUMPRODUCT(BG219:BG225,O219:O225)/SUM(O219:O225)</f>
        <v>0.20942513522044326</v>
      </c>
      <c r="CD34" s="129">
        <f t="shared" ref="CD34" si="1241">SUMPRODUCT(BH219:BH225,P219:P225)/SUM(P219:P225)</f>
        <v>0.15908575472663197</v>
      </c>
      <c r="CE34" s="129">
        <f t="shared" ref="CE34" si="1242">SUMPRODUCT(BI219:BI225,Q219:Q225)/SUM(Q219:Q225)</f>
        <v>0.2879548212049271</v>
      </c>
      <c r="CF34" s="129">
        <f t="shared" ref="CF34" si="1243">SUMPRODUCT(BJ219:BJ225,R219:R225)/SUM(R219:R225)</f>
        <v>0.24532515578483008</v>
      </c>
      <c r="CG34" s="129">
        <f t="shared" ref="CG34" si="1244">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45012.586204866566</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si="662"/>
        <v>31603037.905297086</v>
      </c>
      <c r="DW34" s="76">
        <f t="shared" si="663"/>
        <v>58431517.897959203</v>
      </c>
      <c r="DX34" s="76">
        <f t="shared" si="664"/>
        <v>59961424.432599813</v>
      </c>
      <c r="DY34" s="76">
        <f t="shared" si="665"/>
        <v>36042806.424969964</v>
      </c>
      <c r="DZ34" s="76"/>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45">SUM(B226:B232)</f>
        <v>135518889</v>
      </c>
      <c r="Y35" s="70">
        <f t="shared" ref="Y35" si="1246">SUM(C226:C232)</f>
        <v>117099958</v>
      </c>
      <c r="Z35" s="70">
        <f t="shared" ref="Z35" si="1247">SUM(D226:D232)</f>
        <v>147382379</v>
      </c>
      <c r="AA35" s="70">
        <f t="shared" ref="AA35" si="1248">SUM(E226:E232)</f>
        <v>138901757</v>
      </c>
      <c r="AB35" s="70">
        <f t="shared" ref="AB35" si="1249">SUM(F226:F232)</f>
        <v>139914788</v>
      </c>
      <c r="AC35" s="70">
        <f t="shared" ref="AC35" si="1250">SUM(G226:G232)</f>
        <v>133735617</v>
      </c>
      <c r="AD35" s="70">
        <f t="shared" ref="AD35" si="1251">SUM(H226:H232)</f>
        <v>171582918</v>
      </c>
      <c r="AE35" s="70">
        <f t="shared" ref="AE35" si="1252">SUM(I226:I232)</f>
        <v>173951270</v>
      </c>
      <c r="AF35" s="70">
        <f t="shared" ref="AF35" si="1253">SUM(J226:J232)</f>
        <v>189084166</v>
      </c>
      <c r="AG35" s="70">
        <f t="shared" ref="AG35" si="1254">SUM(K226:K232)</f>
        <v>200306171</v>
      </c>
      <c r="AH35" s="70">
        <f t="shared" ref="AH35" si="1255">SUM(L226:L232)</f>
        <v>182369614</v>
      </c>
      <c r="AI35" s="70">
        <f t="shared" ref="AI35" si="1256">SUM(M226:M232)</f>
        <v>193025362</v>
      </c>
      <c r="AJ35" s="70">
        <f t="shared" ref="AJ35" si="1257">SUM(N226:N232)</f>
        <v>165705298</v>
      </c>
      <c r="AK35" s="70">
        <f t="shared" ref="AK35" si="1258">SUM(O226:O232)</f>
        <v>163461868</v>
      </c>
      <c r="AL35" s="70">
        <f t="shared" ref="AL35" si="1259">SUM(P226:P232)</f>
        <v>172259163</v>
      </c>
      <c r="AM35" s="70">
        <f t="shared" ref="AM35" si="1260">SUM(Q226:Q232)</f>
        <v>176818968</v>
      </c>
      <c r="AN35" s="70">
        <f t="shared" ref="AN35" si="1261">SUM(R226:R232)</f>
        <v>218156977</v>
      </c>
      <c r="AO35" s="70">
        <f t="shared" ref="AO35" si="1262">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63">SUMPRODUCT(AT226:AT232,B226:B232)/SUM(B226:B232)</f>
        <v>0.10503940726440338</v>
      </c>
      <c r="BQ35" s="129">
        <f t="shared" ref="BQ35" si="1264">SUMPRODUCT(AU226:AU232,C226:C232)/SUM(C226:C232)</f>
        <v>0.16669633464678835</v>
      </c>
      <c r="BR35" s="129">
        <f t="shared" ref="BR35" si="1265">SUMPRODUCT(AV226:AV232,D226:D232)/SUM(D226:D232)</f>
        <v>0.13869269555348432</v>
      </c>
      <c r="BS35" s="129">
        <f t="shared" ref="BS35" si="1266">SUMPRODUCT(AW226:AW232,E226:E232)/SUM(E226:E232)</f>
        <v>0.14788293431145347</v>
      </c>
      <c r="BT35" s="129">
        <f t="shared" ref="BT35" si="1267">SUMPRODUCT(AX226:AX232,F226:F232)/SUM(F226:F232)</f>
        <v>0.12823418277887452</v>
      </c>
      <c r="BU35" s="129">
        <f t="shared" ref="BU35" si="1268">SUMPRODUCT(AY226:AY232,G226:G232)/SUM(G226:G232)</f>
        <v>0.16661373343936869</v>
      </c>
      <c r="BV35" s="129">
        <f t="shared" ref="BV35" si="1269">SUMPRODUCT(AZ226:AZ232,H226:H232)/SUM(H226:H232)</f>
        <v>0.15330102727050363</v>
      </c>
      <c r="BW35" s="129">
        <f t="shared" ref="BW35" si="1270">SUMPRODUCT(BA226:BA232,I226:I232)/SUM(I226:I232)</f>
        <v>0.12399542424215193</v>
      </c>
      <c r="BX35" s="129">
        <f t="shared" ref="BX35" si="1271">SUMPRODUCT(BB226:BB232,J226:J232)/SUM(J226:J232)</f>
        <v>0.15084313432910318</v>
      </c>
      <c r="BY35" s="129">
        <f t="shared" ref="BY35" si="1272">SUMPRODUCT(BC226:BC232,K226:K232)/SUM(K226:K232)</f>
        <v>0.15399676309356769</v>
      </c>
      <c r="BZ35" s="129">
        <f t="shared" ref="BZ35" si="1273">SUMPRODUCT(BD226:BD232,L226:L232)/SUM(L226:L232)</f>
        <v>0.137339145580918</v>
      </c>
      <c r="CA35" s="129">
        <f t="shared" ref="CA35" si="1274">SUMPRODUCT(BE226:BE232,M226:M232)/SUM(M226:M232)</f>
        <v>0.14478878978780693</v>
      </c>
      <c r="CB35" s="129">
        <f t="shared" ref="CB35" si="1275">SUMPRODUCT(BF226:BF232,N226:N232)/SUM(N226:N232)</f>
        <v>0.21284156219314124</v>
      </c>
      <c r="CC35" s="129">
        <f t="shared" ref="CC35" si="1276">SUMPRODUCT(BG226:BG232,O226:O232)/SUM(O226:O232)</f>
        <v>0.19401857848658002</v>
      </c>
      <c r="CD35" s="129">
        <f t="shared" ref="CD35" si="1277">SUMPRODUCT(BH226:BH232,P226:P232)/SUM(P226:P232)</f>
        <v>0.15648110146022909</v>
      </c>
      <c r="CE35" s="129">
        <f t="shared" ref="CE35" si="1278">SUMPRODUCT(BI226:BI232,Q226:Q232)/SUM(Q226:Q232)</f>
        <v>0.28856061411810474</v>
      </c>
      <c r="CF35" s="129">
        <f t="shared" ref="CF35" si="1279">SUMPRODUCT(BJ226:BJ232,R226:R232)/SUM(R226:R232)</f>
        <v>0.23881419002559948</v>
      </c>
      <c r="CG35" s="129">
        <f t="shared" ref="CG35" si="1280">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281">BP35*X35</f>
        <v>14234823.773690475</v>
      </c>
      <c r="DI35" s="76">
        <f t="shared" ref="DI35:DI53" si="1282">BQ35*Y35</f>
        <v>19520133.785892859</v>
      </c>
      <c r="DJ35" s="76">
        <f t="shared" ref="DJ35:DJ53" si="1283">BR35*Z35</f>
        <v>20440859.42059524</v>
      </c>
      <c r="DK35" s="76">
        <f t="shared" ref="DK35:DK53" si="1284">BS35*AA35</f>
        <v>20541199.40617647</v>
      </c>
      <c r="DL35" s="76">
        <f t="shared" ref="DL35:DL53" si="1285">BT35*AB35</f>
        <v>17941858.497859478</v>
      </c>
      <c r="DM35" s="76">
        <f t="shared" ref="DM35:DM53" si="1286">BU35*AC35</f>
        <v>22282190.442187503</v>
      </c>
      <c r="DN35" s="76">
        <f t="shared" ref="DN35:DN53" si="1287">BV35*AD35</f>
        <v>26303837.591470588</v>
      </c>
      <c r="DO35" s="76">
        <f t="shared" ref="DO35:DO53" si="1288">BW35*AE35</f>
        <v>21569161.521111116</v>
      </c>
      <c r="DP35" s="76">
        <f t="shared" ref="DP35:DP53" si="1289">BX35*AF35</f>
        <v>28522048.251444444</v>
      </c>
      <c r="DQ35" s="76">
        <f t="shared" ref="DQ35:DQ53" si="1290">BY35*AG35</f>
        <v>30846501.961666659</v>
      </c>
      <c r="DR35" s="76">
        <f t="shared" ref="DR35:DR53" si="1291">BZ35*AH35</f>
        <v>25046486.966681823</v>
      </c>
      <c r="DS35" s="76">
        <f t="shared" ref="DS35:DS53" si="1292">CA35*AI35</f>
        <v>27947908.562333338</v>
      </c>
      <c r="DT35" s="76">
        <f t="shared" si="316"/>
        <v>35268974.490000002</v>
      </c>
      <c r="DU35" s="76">
        <f t="shared" si="69"/>
        <v>31714639.266120985</v>
      </c>
      <c r="DV35" s="76">
        <f t="shared" si="662"/>
        <v>26955303.56285714</v>
      </c>
      <c r="DW35" s="76">
        <f t="shared" si="663"/>
        <v>51022989.993809514</v>
      </c>
      <c r="DX35" s="76">
        <f t="shared" si="664"/>
        <v>52098981.760688335</v>
      </c>
      <c r="DY35" s="76">
        <f t="shared" si="665"/>
        <v>36118797.725220516</v>
      </c>
      <c r="DZ35" s="76"/>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293">SUM(B233:B239)</f>
        <v>98038879</v>
      </c>
      <c r="Y36" s="70">
        <f t="shared" ref="Y36" si="1294">SUM(C233:C239)</f>
        <v>135724706</v>
      </c>
      <c r="Z36" s="70">
        <f t="shared" ref="Z36" si="1295">SUM(D233:D239)</f>
        <v>119072878</v>
      </c>
      <c r="AA36" s="70">
        <f t="shared" ref="AA36" si="1296">SUM(E233:E239)</f>
        <v>133389555</v>
      </c>
      <c r="AB36" s="70">
        <f t="shared" ref="AB36" si="1297">SUM(F233:F239)</f>
        <v>117695765</v>
      </c>
      <c r="AC36" s="70">
        <f t="shared" ref="AC36" si="1298">SUM(G233:G239)</f>
        <v>127961905</v>
      </c>
      <c r="AD36" s="70">
        <f t="shared" ref="AD36" si="1299">SUM(H233:H239)</f>
        <v>169522672</v>
      </c>
      <c r="AE36" s="70">
        <f t="shared" ref="AE36" si="1300">SUM(I233:I239)</f>
        <v>174741620</v>
      </c>
      <c r="AF36" s="70">
        <f t="shared" ref="AF36" si="1301">SUM(J233:J239)</f>
        <v>164569861</v>
      </c>
      <c r="AG36" s="70">
        <f t="shared" ref="AG36" si="1302">SUM(K233:K239)</f>
        <v>185530259</v>
      </c>
      <c r="AH36" s="70">
        <f t="shared" ref="AH36" si="1303">SUM(L233:L239)</f>
        <v>181252344</v>
      </c>
      <c r="AI36" s="70">
        <f t="shared" ref="AI36" si="1304">SUM(M233:M239)</f>
        <v>188719648</v>
      </c>
      <c r="AJ36" s="70">
        <f t="shared" ref="AJ36" si="1305">SUM(N233:N239)</f>
        <v>173633216</v>
      </c>
      <c r="AK36" s="70">
        <f t="shared" ref="AK36" si="1306">SUM(O233:O239)</f>
        <v>168368246</v>
      </c>
      <c r="AL36" s="70">
        <f t="shared" ref="AL36" si="1307">SUM(P233:P239)</f>
        <v>170671952</v>
      </c>
      <c r="AM36" s="70">
        <f t="shared" ref="AM36" si="1308">SUM(Q233:Q239)</f>
        <v>159970010</v>
      </c>
      <c r="AN36" s="70">
        <f t="shared" ref="AN36" si="1309">SUM(R233:R239)</f>
        <v>215558014</v>
      </c>
      <c r="AO36" s="70">
        <f t="shared" ref="AO36" si="1310">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11">SUMPRODUCT(AT233:AT239,B233:B239)/SUM(B233:B239)</f>
        <v>0.10850457988542823</v>
      </c>
      <c r="BQ36" s="129">
        <f t="shared" ref="BQ36" si="1312">SUMPRODUCT(AU233:AU239,C233:C239)/SUM(C233:C239)</f>
        <v>0.15370921317639211</v>
      </c>
      <c r="BR36" s="129">
        <f t="shared" ref="BR36" si="1313">SUMPRODUCT(AV233:AV239,D233:D239)/SUM(D233:D239)</f>
        <v>0.13942362056902105</v>
      </c>
      <c r="BS36" s="129">
        <f t="shared" ref="BS36" si="1314">SUMPRODUCT(AW233:AW239,E233:E239)/SUM(E233:E239)</f>
        <v>0.15169622565304469</v>
      </c>
      <c r="BT36" s="129">
        <f t="shared" ref="BT36" si="1315">SUMPRODUCT(AX233:AX239,F233:F239)/SUM(F233:F239)</f>
        <v>0.12818039643375878</v>
      </c>
      <c r="BU36" s="129">
        <f t="shared" ref="BU36" si="1316">SUMPRODUCT(AY233:AY239,G233:G239)/SUM(G233:G239)</f>
        <v>0.16166552203808232</v>
      </c>
      <c r="BV36" s="129">
        <f t="shared" ref="BV36" si="1317">SUMPRODUCT(AZ233:AZ239,H233:H239)/SUM(H233:H239)</f>
        <v>0.14618957853044035</v>
      </c>
      <c r="BW36" s="129">
        <f t="shared" ref="BW36" si="1318">SUMPRODUCT(BA233:BA239,I233:I239)/SUM(I233:I239)</f>
        <v>0.12641826113670637</v>
      </c>
      <c r="BX36" s="129">
        <f t="shared" ref="BX36" si="1319">SUMPRODUCT(BB233:BB239,J233:J239)/SUM(J233:J239)</f>
        <v>0.15536034264889198</v>
      </c>
      <c r="BY36" s="129">
        <f t="shared" ref="BY36" si="1320">SUMPRODUCT(BC233:BC239,K233:K239)/SUM(K233:K239)</f>
        <v>0.15065192667125346</v>
      </c>
      <c r="BZ36" s="129">
        <f t="shared" ref="BZ36" si="1321">SUMPRODUCT(BD233:BD239,L233:L239)/SUM(L233:L239)</f>
        <v>0.14607791062699144</v>
      </c>
      <c r="CA36" s="129">
        <f t="shared" ref="CA36" si="1322">SUMPRODUCT(BE233:BE239,M233:M239)/SUM(M233:M239)</f>
        <v>0.16216989231964818</v>
      </c>
      <c r="CB36" s="129">
        <f t="shared" ref="CB36" si="1323">SUMPRODUCT(BF233:BF239,N233:N239)/SUM(N233:N239)</f>
        <v>0.20135999208570304</v>
      </c>
      <c r="CC36" s="129">
        <f t="shared" ref="CC36" si="1324">SUMPRODUCT(BG233:BG239,O233:O239)/SUM(O233:O239)</f>
        <v>0.17952403393224081</v>
      </c>
      <c r="CD36" s="129">
        <f t="shared" ref="CD36" si="1325">SUMPRODUCT(BH233:BH239,P233:P239)/SUM(P233:P239)</f>
        <v>0.15386203542828228</v>
      </c>
      <c r="CE36" s="129">
        <f t="shared" ref="CE36" si="1326">SUMPRODUCT(BI233:BI239,Q233:Q239)/SUM(Q233:Q239)</f>
        <v>0.28613432317918502</v>
      </c>
      <c r="CF36" s="129">
        <f t="shared" ref="CF36" si="1327">SUMPRODUCT(BJ233:BJ239,R233:R239)/SUM(R233:R239)</f>
        <v>0.23738773484607412</v>
      </c>
      <c r="CG36" s="129">
        <f t="shared" ref="CG36" si="1328">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281"/>
        <v>10637667.378333332</v>
      </c>
      <c r="DI36" s="76">
        <f t="shared" si="1282"/>
        <v>20862137.767857146</v>
      </c>
      <c r="DJ36" s="76">
        <f t="shared" si="1283"/>
        <v>16601571.762333333</v>
      </c>
      <c r="DK36" s="76">
        <f t="shared" si="1284"/>
        <v>20234692.035039216</v>
      </c>
      <c r="DL36" s="76">
        <f t="shared" si="1285"/>
        <v>15086289.816274511</v>
      </c>
      <c r="DM36" s="76">
        <f t="shared" si="1286"/>
        <v>20687028.172812495</v>
      </c>
      <c r="DN36" s="76">
        <f t="shared" si="1287"/>
        <v>24782447.97103408</v>
      </c>
      <c r="DO36" s="76">
        <f t="shared" si="1288"/>
        <v>22090531.748611111</v>
      </c>
      <c r="DP36" s="76">
        <f t="shared" si="1289"/>
        <v>25567629.994640525</v>
      </c>
      <c r="DQ36" s="76">
        <f t="shared" si="1290"/>
        <v>27950490.974166662</v>
      </c>
      <c r="DR36" s="76">
        <f t="shared" si="1291"/>
        <v>26476963.707764708</v>
      </c>
      <c r="DS36" s="76">
        <f t="shared" si="1292"/>
        <v>30604644.994761907</v>
      </c>
      <c r="DT36" s="76">
        <f t="shared" si="316"/>
        <v>34962782.999575168</v>
      </c>
      <c r="DU36" s="76">
        <f t="shared" si="69"/>
        <v>30226146.708015867</v>
      </c>
      <c r="DV36" s="76">
        <f t="shared" si="662"/>
        <v>26259933.925238091</v>
      </c>
      <c r="DW36" s="76">
        <f t="shared" si="663"/>
        <v>45772910.540317461</v>
      </c>
      <c r="DX36" s="76">
        <f t="shared" si="664"/>
        <v>51170828.671378329</v>
      </c>
      <c r="DY36" s="76">
        <f t="shared" si="665"/>
        <v>37628650.420430832</v>
      </c>
      <c r="DZ36" s="76"/>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29">SUM(B240:B246)</f>
        <v>80199282</v>
      </c>
      <c r="Y37" s="70">
        <f t="shared" ref="Y37" si="1330">SUM(C240:C246)</f>
        <v>103819253</v>
      </c>
      <c r="Z37" s="70">
        <f t="shared" ref="Z37" si="1331">SUM(D240:D246)</f>
        <v>115599914</v>
      </c>
      <c r="AA37" s="70">
        <f t="shared" ref="AA37" si="1332">SUM(E240:E246)</f>
        <v>121931051</v>
      </c>
      <c r="AB37" s="70">
        <f t="shared" ref="AB37" si="1333">SUM(F240:F246)</f>
        <v>124767493</v>
      </c>
      <c r="AC37" s="70">
        <f t="shared" ref="AC37" si="1334">SUM(G240:G246)</f>
        <v>124762047</v>
      </c>
      <c r="AD37" s="70">
        <f t="shared" ref="AD37" si="1335">SUM(H240:H246)</f>
        <v>153503394</v>
      </c>
      <c r="AE37" s="70">
        <f t="shared" ref="AE37" si="1336">SUM(I240:I246)</f>
        <v>130549120</v>
      </c>
      <c r="AF37" s="70">
        <f t="shared" ref="AF37" si="1337">SUM(J240:J246)</f>
        <v>146432504</v>
      </c>
      <c r="AG37" s="70">
        <f t="shared" ref="AG37" si="1338">SUM(K240:K246)</f>
        <v>167973535</v>
      </c>
      <c r="AH37" s="70">
        <f t="shared" ref="AH37" si="1339">SUM(L240:L246)</f>
        <v>160488462</v>
      </c>
      <c r="AI37" s="70">
        <f t="shared" ref="AI37" si="1340">SUM(M240:M246)</f>
        <v>155509946</v>
      </c>
      <c r="AJ37" s="70">
        <f t="shared" ref="AJ37" si="1341">SUM(N240:N246)</f>
        <v>162521515</v>
      </c>
      <c r="AK37" s="70">
        <f t="shared" ref="AK37" si="1342">SUM(O240:O246)</f>
        <v>200120398</v>
      </c>
      <c r="AL37" s="70">
        <f t="shared" ref="AL37" si="1343">SUM(P240:P246)</f>
        <v>166690723</v>
      </c>
      <c r="AM37" s="70">
        <f t="shared" ref="AM37" si="1344">SUM(Q240:Q246)</f>
        <v>163267124</v>
      </c>
      <c r="AN37" s="70">
        <f t="shared" ref="AN37" si="1345">SUM(R240:R246)</f>
        <v>206148128</v>
      </c>
      <c r="AO37" s="70">
        <f t="shared" ref="AO37" si="1346">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0.28963229078613695</v>
      </c>
      <c r="BM37" s="86">
        <f t="shared" si="144"/>
        <v>0.31612972339230483</v>
      </c>
      <c r="BN37" s="74"/>
      <c r="BO37" s="83" t="s">
        <v>462</v>
      </c>
      <c r="BP37" s="129">
        <f t="shared" ref="BP37" si="1347">SUMPRODUCT(AT240:AT246,B240:B246)/SUM(B240:B246)</f>
        <v>0.12155782361093163</v>
      </c>
      <c r="BQ37" s="129">
        <f t="shared" ref="BQ37" si="1348">SUMPRODUCT(AU240:AU246,C240:C246)/SUM(C240:C246)</f>
        <v>0.14396070268166952</v>
      </c>
      <c r="BR37" s="129">
        <f t="shared" ref="BR37" si="1349">SUMPRODUCT(AV240:AV246,D240:D246)/SUM(D240:D246)</f>
        <v>0.15071995294127327</v>
      </c>
      <c r="BS37" s="129">
        <f t="shared" ref="BS37" si="1350">SUMPRODUCT(AW240:AW246,E240:E246)/SUM(E240:E246)</f>
        <v>0.16800642081181874</v>
      </c>
      <c r="BT37" s="129">
        <f t="shared" ref="BT37" si="1351">SUMPRODUCT(AX240:AX246,F240:F246)/SUM(F240:F246)</f>
        <v>0.14571852002748822</v>
      </c>
      <c r="BU37" s="129">
        <f t="shared" ref="BU37" si="1352">SUMPRODUCT(AY240:AY246,G240:G246)/SUM(G240:G246)</f>
        <v>0.16138415233998585</v>
      </c>
      <c r="BV37" s="129">
        <f t="shared" ref="BV37" si="1353">SUMPRODUCT(AZ240:AZ246,H240:H246)/SUM(H240:H246)</f>
        <v>0.15345513273037681</v>
      </c>
      <c r="BW37" s="129">
        <f t="shared" ref="BW37" si="1354">SUMPRODUCT(BA240:BA246,I240:I246)/SUM(I240:I246)</f>
        <v>0.13550673906586003</v>
      </c>
      <c r="BX37" s="129">
        <f t="shared" ref="BX37" si="1355">SUMPRODUCT(BB240:BB246,J240:J246)/SUM(J240:J246)</f>
        <v>0.15879888994163399</v>
      </c>
      <c r="BY37" s="129">
        <f t="shared" ref="BY37" si="1356">SUMPRODUCT(BC240:BC246,K240:K246)/SUM(K240:K246)</f>
        <v>0.15233287453420699</v>
      </c>
      <c r="BZ37" s="129">
        <f t="shared" ref="BZ37" si="1357">SUMPRODUCT(BD240:BD246,L240:L246)/SUM(L240:L246)</f>
        <v>0.16118516686822468</v>
      </c>
      <c r="CA37" s="129">
        <f t="shared" ref="CA37" si="1358">SUMPRODUCT(BE240:BE246,M240:M246)/SUM(M240:M246)</f>
        <v>0.18431487515685263</v>
      </c>
      <c r="CB37" s="129">
        <f t="shared" ref="CB37" si="1359">SUMPRODUCT(BF240:BF246,N240:N246)/SUM(N240:N246)</f>
        <v>0.19793845728842596</v>
      </c>
      <c r="CC37" s="129">
        <f t="shared" ref="CC37" si="1360">SUMPRODUCT(BG240:BG246,O240:O246)/SUM(O240:O246)</f>
        <v>0.18630384302918765</v>
      </c>
      <c r="CD37" s="129">
        <f t="shared" ref="CD37" si="1361">SUMPRODUCT(BH240:BH246,P240:P246)/SUM(P240:P246)</f>
        <v>0.15661234518660616</v>
      </c>
      <c r="CE37" s="129">
        <f t="shared" ref="CE37" si="1362">SUMPRODUCT(BI240:BI246,Q240:Q246)/SUM(Q240:Q246)</f>
        <v>0.27551220254043068</v>
      </c>
      <c r="CF37" s="129">
        <f t="shared" ref="CF37" si="1363">SUMPRODUCT(BJ240:BJ246,R240:R246)/SUM(R240:R246)</f>
        <v>0.23659391834207372</v>
      </c>
      <c r="CG37" s="129">
        <f t="shared" ref="CG37" si="1364">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3029099.6181910397</v>
      </c>
      <c r="DE37" s="88">
        <f t="shared" si="122"/>
        <v>1244940.9797995337</v>
      </c>
      <c r="DF37" s="49"/>
      <c r="DG37" s="89" t="s">
        <v>462</v>
      </c>
      <c r="DH37" s="76">
        <f t="shared" si="1281"/>
        <v>9748850.1750793643</v>
      </c>
      <c r="DI37" s="76">
        <f t="shared" si="1282"/>
        <v>14945892.613766026</v>
      </c>
      <c r="DJ37" s="76">
        <f t="shared" si="1283"/>
        <v>17423213.598095238</v>
      </c>
      <c r="DK37" s="76">
        <f t="shared" si="1284"/>
        <v>20485199.464333333</v>
      </c>
      <c r="DL37" s="76">
        <f t="shared" si="1285"/>
        <v>18180934.427499998</v>
      </c>
      <c r="DM37" s="76">
        <f t="shared" si="1286"/>
        <v>20134617.199296474</v>
      </c>
      <c r="DN37" s="76">
        <f t="shared" si="1287"/>
        <v>23555883.700833328</v>
      </c>
      <c r="DO37" s="76">
        <f t="shared" si="1288"/>
        <v>17690285.539117649</v>
      </c>
      <c r="DP37" s="76">
        <f t="shared" si="1289"/>
        <v>23253319.08657388</v>
      </c>
      <c r="DQ37" s="76">
        <f t="shared" si="1290"/>
        <v>25587891.432222228</v>
      </c>
      <c r="DR37" s="76">
        <f t="shared" si="1291"/>
        <v>25868359.527894735</v>
      </c>
      <c r="DS37" s="76">
        <f t="shared" si="1292"/>
        <v>28662796.282638893</v>
      </c>
      <c r="DT37" s="76">
        <f t="shared" si="316"/>
        <v>32169257.955277778</v>
      </c>
      <c r="DU37" s="76">
        <f t="shared" si="69"/>
        <v>37283199.215930559</v>
      </c>
      <c r="DV37" s="76">
        <f t="shared" si="662"/>
        <v>26105825.049880952</v>
      </c>
      <c r="DW37" s="76">
        <f t="shared" si="663"/>
        <v>44982084.935681611</v>
      </c>
      <c r="DX37" s="76">
        <f t="shared" si="664"/>
        <v>48773393.362403363</v>
      </c>
      <c r="DY37" s="76">
        <f t="shared" si="665"/>
        <v>34102989.849495798</v>
      </c>
      <c r="DZ37" s="76"/>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65">SUM(B247:B253)</f>
        <v>33455341</v>
      </c>
      <c r="Y38" s="70">
        <f t="shared" ref="Y38" si="1366">SUM(C247:C253)</f>
        <v>48183668</v>
      </c>
      <c r="Z38" s="70">
        <f t="shared" ref="Z38" si="1367">SUM(D247:D253)</f>
        <v>73724762</v>
      </c>
      <c r="AA38" s="70">
        <f t="shared" ref="AA38" si="1368">SUM(E247:E253)</f>
        <v>73380400</v>
      </c>
      <c r="AB38" s="70">
        <f t="shared" ref="AB38" si="1369">SUM(F247:F253)</f>
        <v>55711719</v>
      </c>
      <c r="AC38" s="70">
        <f t="shared" ref="AC38" si="1370">SUM(G247:G253)</f>
        <v>71396209</v>
      </c>
      <c r="AD38" s="70">
        <f t="shared" ref="AD38" si="1371">SUM(H247:H253)</f>
        <v>92332874</v>
      </c>
      <c r="AE38" s="70">
        <f t="shared" ref="AE38" si="1372">SUM(I247:I253)</f>
        <v>89730623</v>
      </c>
      <c r="AF38" s="70">
        <f t="shared" ref="AF38" si="1373">SUM(J247:J253)</f>
        <v>109165383</v>
      </c>
      <c r="AG38" s="70">
        <f t="shared" ref="AG38" si="1374">SUM(K247:K253)</f>
        <v>81641714</v>
      </c>
      <c r="AH38" s="70">
        <f t="shared" ref="AH38" si="1375">SUM(L247:L253)</f>
        <v>75070065</v>
      </c>
      <c r="AI38" s="70">
        <f t="shared" ref="AI38" si="1376">SUM(M247:M253)</f>
        <v>108120123</v>
      </c>
      <c r="AJ38" s="70">
        <f t="shared" ref="AJ38" si="1377">SUM(N247:N253)</f>
        <v>107294788</v>
      </c>
      <c r="AK38" s="70">
        <f t="shared" ref="AK38" si="1378">SUM(O247:O253)</f>
        <v>144501402</v>
      </c>
      <c r="AL38" s="70">
        <f t="shared" ref="AL38" si="1379">SUM(P247:P253)</f>
        <v>119317990</v>
      </c>
      <c r="AM38" s="70">
        <f t="shared" ref="AM38" si="1380">SUM(Q247:Q253)</f>
        <v>99534924</v>
      </c>
      <c r="AN38" s="70">
        <f t="shared" ref="AN38" si="1381">SUM(R247:R253)</f>
        <v>118238066</v>
      </c>
      <c r="AO38" s="70">
        <f t="shared" ref="AO38" si="1382">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0.2892896389324961</v>
      </c>
      <c r="BM38" s="86">
        <f t="shared" si="144"/>
        <v>0.35172804916996259</v>
      </c>
      <c r="BN38" s="74"/>
      <c r="BO38" s="83" t="s">
        <v>463</v>
      </c>
      <c r="BP38" s="129">
        <f t="shared" ref="BP38" si="1383">SUMPRODUCT(AT247:AT253,B247:B253)/SUM(B247:B253)</f>
        <v>0.14411345888581098</v>
      </c>
      <c r="BQ38" s="129">
        <f t="shared" ref="BQ38" si="1384">SUMPRODUCT(AU247:AU253,C247:C253)/SUM(C247:C253)</f>
        <v>0.13372883136586652</v>
      </c>
      <c r="BR38" s="129">
        <f t="shared" ref="BR38" si="1385">SUMPRODUCT(AV247:AV253,D247:D253)/SUM(D247:D253)</f>
        <v>0.15551906406285521</v>
      </c>
      <c r="BS38" s="129">
        <f t="shared" ref="BS38" si="1386">SUMPRODUCT(AW247:AW253,E247:E253)/SUM(E247:E253)</f>
        <v>0.16870851050971575</v>
      </c>
      <c r="BT38" s="129">
        <f t="shared" ref="BT38" si="1387">SUMPRODUCT(AX247:AX253,F247:F253)/SUM(F247:F253)</f>
        <v>0.15784638091035108</v>
      </c>
      <c r="BU38" s="129">
        <f t="shared" ref="BU38" si="1388">SUMPRODUCT(AY247:AY253,G247:G253)/SUM(G247:G253)</f>
        <v>0.15030765390588319</v>
      </c>
      <c r="BV38" s="129">
        <f t="shared" ref="BV38" si="1389">SUMPRODUCT(AZ247:AZ253,H247:H253)/SUM(H247:H253)</f>
        <v>0.15320102680626788</v>
      </c>
      <c r="BW38" s="129">
        <f t="shared" ref="BW38" si="1390">SUMPRODUCT(BA247:BA253,I247:I253)/SUM(I247:I253)</f>
        <v>0.13999025505343865</v>
      </c>
      <c r="BX38" s="129">
        <f t="shared" ref="BX38" si="1391">SUMPRODUCT(BB247:BB253,J247:J253)/SUM(J247:J253)</f>
        <v>0.17131607882323641</v>
      </c>
      <c r="BY38" s="129">
        <f t="shared" ref="BY38" si="1392">SUMPRODUCT(BC247:BC253,K247:K253)/SUM(K247:K253)</f>
        <v>0.16063228992636452</v>
      </c>
      <c r="BZ38" s="129">
        <f t="shared" ref="BZ38" si="1393">SUMPRODUCT(BD247:BD253,L247:L253)/SUM(L247:L253)</f>
        <v>0.16541503800070509</v>
      </c>
      <c r="CA38" s="129">
        <f t="shared" ref="CA38" si="1394">SUMPRODUCT(BE247:BE253,M247:M253)/SUM(M247:M253)</f>
        <v>0.20060546971156795</v>
      </c>
      <c r="CB38" s="129">
        <f t="shared" ref="CB38" si="1395">SUMPRODUCT(BF247:BF253,N247:N253)/SUM(N247:N253)</f>
        <v>0.19115336383125561</v>
      </c>
      <c r="CC38" s="129">
        <f t="shared" ref="CC38" si="1396">SUMPRODUCT(BG247:BG253,O247:O253)/SUM(O247:O253)</f>
        <v>0.19467258062737303</v>
      </c>
      <c r="CD38" s="129">
        <f t="shared" ref="CD38" si="1397">SUMPRODUCT(BH247:BH253,P247:P253)/SUM(P247:P253)</f>
        <v>0.1616673780290801</v>
      </c>
      <c r="CE38" s="129">
        <f t="shared" ref="CE38" si="1398">SUMPRODUCT(BI247:BI253,Q247:Q253)/SUM(Q247:Q253)</f>
        <v>0.27255778982458784</v>
      </c>
      <c r="CF38" s="129">
        <f t="shared" ref="CF38" si="1399">SUMPRODUCT(BJ247:BJ253,R247:R253)/SUM(R247:R253)</f>
        <v>0.2395123854589806</v>
      </c>
      <c r="CG38" s="129">
        <f t="shared" ref="CG38" si="1400">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3774823.9147056518</v>
      </c>
      <c r="DE38" s="88">
        <f t="shared" si="122"/>
        <v>951038.38664358971</v>
      </c>
      <c r="DF38" s="49"/>
      <c r="DG38" s="89" t="s">
        <v>463</v>
      </c>
      <c r="DH38" s="76">
        <f t="shared" si="1281"/>
        <v>4821364.9097142862</v>
      </c>
      <c r="DI38" s="76">
        <f t="shared" si="1282"/>
        <v>6443545.612560899</v>
      </c>
      <c r="DJ38" s="76">
        <f t="shared" si="1283"/>
        <v>11465605.984496754</v>
      </c>
      <c r="DK38" s="76">
        <f t="shared" si="1284"/>
        <v>12379897.984607145</v>
      </c>
      <c r="DL38" s="76">
        <f t="shared" si="1285"/>
        <v>8793893.2184444442</v>
      </c>
      <c r="DM38" s="76">
        <f t="shared" si="1286"/>
        <v>10731396.672564102</v>
      </c>
      <c r="DN38" s="76">
        <f t="shared" si="1287"/>
        <v>14145491.104773754</v>
      </c>
      <c r="DO38" s="76">
        <f t="shared" si="1288"/>
        <v>12561412.799873948</v>
      </c>
      <c r="DP38" s="76">
        <f t="shared" si="1289"/>
        <v>18701785.35879679</v>
      </c>
      <c r="DQ38" s="76">
        <f t="shared" si="1290"/>
        <v>13114295.473333333</v>
      </c>
      <c r="DR38" s="76">
        <f t="shared" si="1291"/>
        <v>12417717.654690402</v>
      </c>
      <c r="DS38" s="76">
        <f t="shared" si="1292"/>
        <v>21689488.059687503</v>
      </c>
      <c r="DT38" s="76">
        <f t="shared" si="316"/>
        <v>20509759.647761438</v>
      </c>
      <c r="DU38" s="76">
        <f t="shared" si="69"/>
        <v>28130460.83161344</v>
      </c>
      <c r="DV38" s="76">
        <f t="shared" si="662"/>
        <v>19289826.594999999</v>
      </c>
      <c r="DW38" s="76">
        <f t="shared" si="663"/>
        <v>27129018.895798326</v>
      </c>
      <c r="DX38" s="76">
        <f t="shared" si="664"/>
        <v>28319481.239716388</v>
      </c>
      <c r="DY38" s="76">
        <f t="shared" si="665"/>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401">SUM(B254:B260)</f>
        <v>17089088</v>
      </c>
      <c r="Y39" s="70">
        <f t="shared" ref="Y39" si="1402">SUM(C254:C260)</f>
        <v>36012691</v>
      </c>
      <c r="Z39" s="70">
        <f t="shared" ref="Z39" si="1403">SUM(D254:D260)</f>
        <v>36091549</v>
      </c>
      <c r="AA39" s="70">
        <f t="shared" ref="AA39" si="1404">SUM(E254:E260)</f>
        <v>51320266</v>
      </c>
      <c r="AB39" s="70">
        <f t="shared" ref="AB39" si="1405">SUM(F254:F260)</f>
        <v>37620676</v>
      </c>
      <c r="AC39" s="70">
        <f t="shared" ref="AC39" si="1406">SUM(G254:G260)</f>
        <v>51721498</v>
      </c>
      <c r="AD39" s="70">
        <f t="shared" ref="AD39" si="1407">SUM(H254:H260)</f>
        <v>68868319</v>
      </c>
      <c r="AE39" s="70">
        <f t="shared" ref="AE39" si="1408">SUM(I254:I260)</f>
        <v>64054247</v>
      </c>
      <c r="AF39" s="70">
        <f t="shared" ref="AF39" si="1409">SUM(J254:J260)</f>
        <v>69308048</v>
      </c>
      <c r="AG39" s="70">
        <f t="shared" ref="AG39" si="1410">SUM(K254:K260)</f>
        <v>78152498</v>
      </c>
      <c r="AH39" s="70">
        <f t="shared" ref="AH39" si="1411">SUM(L254:L260)</f>
        <v>62198728</v>
      </c>
      <c r="AI39" s="70">
        <f t="shared" ref="AI39" si="1412">SUM(M254:M260)</f>
        <v>89170378</v>
      </c>
      <c r="AJ39" s="70">
        <f t="shared" ref="AJ39" si="1413">SUM(N254:N260)</f>
        <v>89237661</v>
      </c>
      <c r="AK39" s="70">
        <f t="shared" ref="AK39" si="1414">SUM(O254:O260)</f>
        <v>94383730</v>
      </c>
      <c r="AL39" s="70">
        <f t="shared" ref="AL39" si="1415">SUM(P254:P260)</f>
        <v>87535565</v>
      </c>
      <c r="AM39" s="70">
        <f t="shared" ref="AM39" si="1416">SUM(Q254:Q260)</f>
        <v>88921316</v>
      </c>
      <c r="AN39" s="70">
        <f t="shared" ref="AN39" si="1417">SUM(R254:R260)</f>
        <v>111326270</v>
      </c>
      <c r="AO39" s="70">
        <f t="shared" ref="AO39" si="1418">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0.2892896389324961</v>
      </c>
      <c r="BM39" s="86">
        <f t="shared" si="144"/>
        <v>0.39731094725945459</v>
      </c>
      <c r="BN39" s="74"/>
      <c r="BO39" s="83" t="s">
        <v>464</v>
      </c>
      <c r="BP39" s="129">
        <f t="shared" ref="BP39" si="1419">SUMPRODUCT(AT254:AT260,B254:B260)/SUM(B254:B260)</f>
        <v>0.17304985497178083</v>
      </c>
      <c r="BQ39" s="129">
        <f t="shared" ref="BQ39" si="1420">SUMPRODUCT(AU254:AU260,C254:C260)/SUM(C254:C260)</f>
        <v>0.12256516963584682</v>
      </c>
      <c r="BR39" s="129">
        <f t="shared" ref="BR39" si="1421">SUMPRODUCT(AV254:AV260,D254:D260)/SUM(D254:D260)</f>
        <v>0.16148387184371454</v>
      </c>
      <c r="BS39" s="129">
        <f t="shared" ref="BS39" si="1422">SUMPRODUCT(AW254:AW260,E254:E260)/SUM(E254:E260)</f>
        <v>0.13630261558529982</v>
      </c>
      <c r="BT39" s="129">
        <f t="shared" ref="BT39" si="1423">SUMPRODUCT(AX254:AX260,F254:F260)/SUM(F254:F260)</f>
        <v>0.1552455155598127</v>
      </c>
      <c r="BU39" s="129">
        <f t="shared" ref="BU39" si="1424">SUMPRODUCT(AY254:AY260,G254:G260)/SUM(G254:G260)</f>
        <v>0.14627955899068854</v>
      </c>
      <c r="BV39" s="129">
        <f t="shared" ref="BV39" si="1425">SUMPRODUCT(AZ254:AZ260,H254:H260)/SUM(H254:H260)</f>
        <v>0.14813876483612151</v>
      </c>
      <c r="BW39" s="129">
        <f t="shared" ref="BW39" si="1426">SUMPRODUCT(BA254:BA260,I254:I260)/SUM(I254:I260)</f>
        <v>0.1481115803308316</v>
      </c>
      <c r="BX39" s="129">
        <f t="shared" ref="BX39" si="1427">SUMPRODUCT(BB254:BB260,J254:J260)/SUM(J254:J260)</f>
        <v>0.19611157262293527</v>
      </c>
      <c r="BY39" s="129">
        <f t="shared" ref="BY39" si="1428">SUMPRODUCT(BC254:BC260,K254:K260)/SUM(K254:K260)</f>
        <v>0.15529839355351144</v>
      </c>
      <c r="BZ39" s="129">
        <f t="shared" ref="BZ39" si="1429">SUMPRODUCT(BD254:BD260,L254:L260)/SUM(L254:L260)</f>
        <v>0.18848743299756587</v>
      </c>
      <c r="CA39" s="129">
        <f t="shared" ref="CA39" si="1430">SUMPRODUCT(BE254:BE260,M254:M260)/SUM(M254:M260)</f>
        <v>0.20107926208657717</v>
      </c>
      <c r="CB39" s="129">
        <f t="shared" ref="CB39" si="1431">SUMPRODUCT(BF254:BF260,N254:N260)/SUM(N254:N260)</f>
        <v>0.18951770182808522</v>
      </c>
      <c r="CC39" s="129">
        <f t="shared" ref="CC39" si="1432">SUMPRODUCT(BG254:BG260,O254:O260)/SUM(O254:O260)</f>
        <v>0.19058637505261206</v>
      </c>
      <c r="CD39" s="129">
        <f t="shared" ref="CD39" si="1433">SUMPRODUCT(BH254:BH260,P254:P260)/SUM(P254:P260)</f>
        <v>0.16086106017648505</v>
      </c>
      <c r="CE39" s="129">
        <f t="shared" ref="CE39" si="1434">SUMPRODUCT(BI254:BI260,Q254:Q260)/SUM(Q254:Q260)</f>
        <v>0.26231920778972151</v>
      </c>
      <c r="CF39" s="129">
        <f t="shared" ref="CF39" si="1435">SUMPRODUCT(BJ254:BJ260,R254:R260)/SUM(R254:R260)</f>
        <v>0.24229492674820616</v>
      </c>
      <c r="CG39" s="129">
        <f t="shared" ref="CG39" si="1436">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3159703.5946781794</v>
      </c>
      <c r="DE39" s="88">
        <f t="shared" si="122"/>
        <v>1181380.8192544789</v>
      </c>
      <c r="DF39" s="49"/>
      <c r="DG39" s="89" t="s">
        <v>464</v>
      </c>
      <c r="DH39" s="76">
        <f t="shared" si="1281"/>
        <v>2957264.2</v>
      </c>
      <c r="DI39" s="76">
        <f t="shared" si="1282"/>
        <v>4413901.5814583339</v>
      </c>
      <c r="DJ39" s="76">
        <f t="shared" si="1283"/>
        <v>5828203.0733571434</v>
      </c>
      <c r="DK39" s="76">
        <f t="shared" si="1284"/>
        <v>6995086.4883333324</v>
      </c>
      <c r="DL39" s="76">
        <f t="shared" si="1285"/>
        <v>5840441.2413286725</v>
      </c>
      <c r="DM39" s="76">
        <f t="shared" si="1286"/>
        <v>7565797.9177777795</v>
      </c>
      <c r="DN39" s="76">
        <f t="shared" si="1287"/>
        <v>10202067.713</v>
      </c>
      <c r="DO39" s="76">
        <f t="shared" si="1288"/>
        <v>9487175.7500714287</v>
      </c>
      <c r="DP39" s="76">
        <f t="shared" si="1289"/>
        <v>13592110.288705884</v>
      </c>
      <c r="DQ39" s="76">
        <f t="shared" si="1290"/>
        <v>12136957.391594015</v>
      </c>
      <c r="DR39" s="76">
        <f t="shared" si="1291"/>
        <v>11723678.576433824</v>
      </c>
      <c r="DS39" s="76">
        <f t="shared" si="1292"/>
        <v>17930313.808221154</v>
      </c>
      <c r="DT39" s="76">
        <f t="shared" si="316"/>
        <v>16912116.429233748</v>
      </c>
      <c r="DU39" s="76">
        <f t="shared" si="69"/>
        <v>17988252.964644473</v>
      </c>
      <c r="DV39" s="76">
        <f t="shared" si="662"/>
        <v>14081063.789047619</v>
      </c>
      <c r="DW39" s="76">
        <f t="shared" si="663"/>
        <v>23325769.168739486</v>
      </c>
      <c r="DX39" s="76">
        <f t="shared" si="664"/>
        <v>26973790.43480102</v>
      </c>
      <c r="DY39" s="76">
        <f t="shared" si="665"/>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37">SUM(B261:B267)</f>
        <v>14424176</v>
      </c>
      <c r="Y40" s="70">
        <f t="shared" ref="Y40" si="1438">SUM(C261:C267)</f>
        <v>30057601</v>
      </c>
      <c r="Z40" s="70">
        <f t="shared" ref="Z40" si="1439">SUM(D261:D267)</f>
        <v>24162371</v>
      </c>
      <c r="AA40" s="70">
        <f t="shared" ref="AA40" si="1440">SUM(E261:E267)</f>
        <v>38571151</v>
      </c>
      <c r="AB40" s="70">
        <f t="shared" ref="AB40" si="1441">SUM(F261:F267)</f>
        <v>30860908</v>
      </c>
      <c r="AC40" s="70">
        <f t="shared" ref="AC40" si="1442">SUM(G261:G267)</f>
        <v>35281035</v>
      </c>
      <c r="AD40" s="70">
        <f t="shared" ref="AD40" si="1443">SUM(H261:H267)</f>
        <v>46474038</v>
      </c>
      <c r="AE40" s="70">
        <f t="shared" ref="AE40" si="1444">SUM(I261:I267)</f>
        <v>48237422</v>
      </c>
      <c r="AF40" s="70">
        <f t="shared" ref="AF40" si="1445">SUM(J261:J267)</f>
        <v>59977336</v>
      </c>
      <c r="AG40" s="70">
        <f t="shared" ref="AG40" si="1446">SUM(K261:K267)</f>
        <v>59517277</v>
      </c>
      <c r="AH40" s="70">
        <f t="shared" ref="AH40" si="1447">SUM(L261:L267)</f>
        <v>49374408</v>
      </c>
      <c r="AI40" s="70">
        <f t="shared" ref="AI40" si="1448">SUM(M261:M267)</f>
        <v>62988895</v>
      </c>
      <c r="AJ40" s="70">
        <f t="shared" ref="AJ40" si="1449">SUM(N261:N267)</f>
        <v>72871146</v>
      </c>
      <c r="AK40" s="70">
        <f t="shared" ref="AK40" si="1450">SUM(O261:O267)</f>
        <v>71270944</v>
      </c>
      <c r="AL40" s="70">
        <f t="shared" ref="AL40" si="1451">SUM(P261:P267)</f>
        <v>80199954</v>
      </c>
      <c r="AM40" s="70">
        <f t="shared" ref="AM40" si="1452">SUM(Q261:Q267)</f>
        <v>64909383</v>
      </c>
      <c r="AN40" s="70">
        <f t="shared" ref="AN40" si="1453">SUM(R261:R267)</f>
        <v>98779475</v>
      </c>
      <c r="AO40" s="70">
        <f t="shared" ref="AO40" si="1454">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0.2892896389324961</v>
      </c>
      <c r="BM40" s="86">
        <f t="shared" si="144"/>
        <v>0.37489897007358142</v>
      </c>
      <c r="BN40" s="74"/>
      <c r="BO40" s="83" t="s">
        <v>465</v>
      </c>
      <c r="BP40" s="129">
        <f t="shared" ref="BP40" si="1455">SUMPRODUCT(AT261:AT267,B261:B267)/SUM(B261:B267)</f>
        <v>0.18861665437018141</v>
      </c>
      <c r="BQ40" s="129">
        <f t="shared" ref="BQ40" si="1456">SUMPRODUCT(AU261:AU267,C261:C267)/SUM(C261:C267)</f>
        <v>0.13571578212683805</v>
      </c>
      <c r="BR40" s="129">
        <f t="shared" ref="BR40" si="1457">SUMPRODUCT(AV261:AV267,D261:D267)/SUM(D261:D267)</f>
        <v>0.1730225221688716</v>
      </c>
      <c r="BS40" s="129">
        <f t="shared" ref="BS40" si="1458">SUMPRODUCT(AW261:AW267,E261:E267)/SUM(E261:E267)</f>
        <v>0.12309057884565935</v>
      </c>
      <c r="BT40" s="129">
        <f t="shared" ref="BT40" si="1459">SUMPRODUCT(AX261:AX267,F261:F267)/SUM(F261:F267)</f>
        <v>0.15595275114128795</v>
      </c>
      <c r="BU40" s="129">
        <f t="shared" ref="BU40" si="1460">SUMPRODUCT(AY261:AY267,G261:G267)/SUM(G261:G267)</f>
        <v>0.15458494805657325</v>
      </c>
      <c r="BV40" s="129">
        <f t="shared" ref="BV40" si="1461">SUMPRODUCT(AZ261:AZ267,H261:H267)/SUM(H261:H267)</f>
        <v>0.15245317850366263</v>
      </c>
      <c r="BW40" s="129">
        <f t="shared" ref="BW40" si="1462">SUMPRODUCT(BA261:BA267,I261:I267)/SUM(I261:I267)</f>
        <v>0.16829439181193134</v>
      </c>
      <c r="BX40" s="129">
        <f t="shared" ref="BX40" si="1463">SUMPRODUCT(BB261:BB267,J261:J267)/SUM(J261:J267)</f>
        <v>0.19104821919430001</v>
      </c>
      <c r="BY40" s="129">
        <f t="shared" ref="BY40" si="1464">SUMPRODUCT(BC261:BC267,K261:K267)/SUM(K261:K267)</f>
        <v>0.15621242101052651</v>
      </c>
      <c r="BZ40" s="129">
        <f t="shared" ref="BZ40" si="1465">SUMPRODUCT(BD261:BD267,L261:L267)/SUM(L261:L267)</f>
        <v>0.17326431610485377</v>
      </c>
      <c r="CA40" s="129">
        <f t="shared" ref="CA40" si="1466">SUMPRODUCT(BE261:BE267,M261:M267)/SUM(M261:M267)</f>
        <v>0.18864704784195566</v>
      </c>
      <c r="CB40" s="129">
        <f t="shared" ref="CB40" si="1467">SUMPRODUCT(BF261:BF267,N261:N267)/SUM(N261:N267)</f>
        <v>0.1893758250607861</v>
      </c>
      <c r="CC40" s="129">
        <f t="shared" ref="CC40" si="1468">SUMPRODUCT(BG261:BG267,O261:O267)/SUM(O261:O267)</f>
        <v>0.18920852964081897</v>
      </c>
      <c r="CD40" s="129">
        <f t="shared" ref="CD40" si="1469">SUMPRODUCT(BH261:BH267,P261:P267)/SUM(P261:P267)</f>
        <v>0.15858292507869265</v>
      </c>
      <c r="CE40" s="129">
        <f t="shared" ref="CE40" si="1470">SUMPRODUCT(BI261:BI267,Q261:Q267)/SUM(Q261:Q267)</f>
        <v>0.26229634914136168</v>
      </c>
      <c r="CF40" s="129">
        <f t="shared" ref="CF40" si="1471">SUMPRODUCT(BJ261:BJ267,R261:R267)/SUM(R261:R267)</f>
        <v>0.24629542221286338</v>
      </c>
      <c r="CG40" s="129">
        <f t="shared" ref="CG40" si="1472">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979977.61986263748</v>
      </c>
      <c r="DE40" s="88">
        <f t="shared" si="122"/>
        <v>2531287.7040596278</v>
      </c>
      <c r="DF40" s="49"/>
      <c r="DG40" s="89" t="s">
        <v>465</v>
      </c>
      <c r="DH40" s="76">
        <f t="shared" si="1281"/>
        <v>2720639.8191666659</v>
      </c>
      <c r="DI40" s="76">
        <f t="shared" si="1282"/>
        <v>4079290.8285714295</v>
      </c>
      <c r="DJ40" s="76">
        <f t="shared" si="1283"/>
        <v>4180634.372</v>
      </c>
      <c r="DK40" s="76">
        <f t="shared" si="1284"/>
        <v>4747745.3033333328</v>
      </c>
      <c r="DL40" s="76">
        <f t="shared" si="1285"/>
        <v>4812843.5053181825</v>
      </c>
      <c r="DM40" s="76">
        <f t="shared" si="1286"/>
        <v>5453916.962857143</v>
      </c>
      <c r="DN40" s="76">
        <f t="shared" si="1287"/>
        <v>7085114.8110000007</v>
      </c>
      <c r="DO40" s="76">
        <f t="shared" si="1288"/>
        <v>8118087.5980654769</v>
      </c>
      <c r="DP40" s="76">
        <f t="shared" si="1289"/>
        <v>11458563.234818181</v>
      </c>
      <c r="DQ40" s="76">
        <f t="shared" si="1290"/>
        <v>9297337.9321241267</v>
      </c>
      <c r="DR40" s="76">
        <f t="shared" si="1291"/>
        <v>8554823.0352020208</v>
      </c>
      <c r="DS40" s="76">
        <f t="shared" si="1292"/>
        <v>11882669.088576922</v>
      </c>
      <c r="DT40" s="76">
        <f t="shared" si="316"/>
        <v>13800033.396875003</v>
      </c>
      <c r="DU40" s="76">
        <f t="shared" si="69"/>
        <v>13485070.52035315</v>
      </c>
      <c r="DV40" s="76">
        <f t="shared" si="662"/>
        <v>12718343.296496596</v>
      </c>
      <c r="DW40" s="76">
        <f t="shared" si="663"/>
        <v>17025494.185918368</v>
      </c>
      <c r="DX40" s="76">
        <f t="shared" si="664"/>
        <v>24328932.501089983</v>
      </c>
      <c r="DY40" s="76">
        <f t="shared" si="665"/>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73">SUM(B268:B274)</f>
        <v>9964991</v>
      </c>
      <c r="Y41" s="70">
        <f t="shared" ref="Y41" si="1474">SUM(C268:C274)</f>
        <v>21178636</v>
      </c>
      <c r="Z41" s="70">
        <f t="shared" ref="Z41" si="1475">SUM(D268:D274)</f>
        <v>20638958</v>
      </c>
      <c r="AA41" s="70">
        <f t="shared" ref="AA41" si="1476">SUM(E268:E274)</f>
        <v>26859615</v>
      </c>
      <c r="AB41" s="70">
        <f t="shared" ref="AB41" si="1477">SUM(F268:F274)</f>
        <v>19054684</v>
      </c>
      <c r="AC41" s="70">
        <f t="shared" ref="AC41" si="1478">SUM(G268:G274)</f>
        <v>19509728</v>
      </c>
      <c r="AD41" s="70">
        <f t="shared" ref="AD41" si="1479">SUM(H268:H274)</f>
        <v>35335180</v>
      </c>
      <c r="AE41" s="70">
        <f t="shared" ref="AE41" si="1480">SUM(I268:I274)</f>
        <v>31551500</v>
      </c>
      <c r="AF41" s="70">
        <f t="shared" ref="AF41" si="1481">SUM(J268:J274)</f>
        <v>55224341</v>
      </c>
      <c r="AG41" s="70">
        <f t="shared" ref="AG41" si="1482">SUM(K268:K274)</f>
        <v>47503821</v>
      </c>
      <c r="AH41" s="70">
        <f t="shared" ref="AH41" si="1483">SUM(L268:L274)</f>
        <v>36159136</v>
      </c>
      <c r="AI41" s="70">
        <f t="shared" ref="AI41" si="1484">SUM(M268:M274)</f>
        <v>44039253</v>
      </c>
      <c r="AJ41" s="70">
        <f t="shared" ref="AJ41" si="1485">SUM(N268:N274)</f>
        <v>47636077</v>
      </c>
      <c r="AK41" s="70">
        <f t="shared" ref="AK41" si="1486">SUM(O268:O274)</f>
        <v>60727738</v>
      </c>
      <c r="AL41" s="70">
        <f t="shared" ref="AL41" si="1487">SUM(P268:P274)</f>
        <v>55084004</v>
      </c>
      <c r="AM41" s="70">
        <f t="shared" ref="AM41" si="1488">SUM(Q268:Q274)</f>
        <v>53607933</v>
      </c>
      <c r="AN41" s="70">
        <f t="shared" ref="AN41" si="1489">SUM(R268:R274)</f>
        <v>63780756</v>
      </c>
      <c r="AO41" s="70">
        <f t="shared" ref="AO41" si="1490">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0.2892896389324961</v>
      </c>
      <c r="BM41" s="86">
        <f t="shared" si="144"/>
        <v>0.34145101720889948</v>
      </c>
      <c r="BN41" s="74"/>
      <c r="BO41" s="83" t="s">
        <v>466</v>
      </c>
      <c r="BP41" s="129">
        <f t="shared" ref="BP41" si="1491">SUMPRODUCT(AT268:AT274,B268:B274)/SUM(B268:B274)</f>
        <v>0.19921698735101714</v>
      </c>
      <c r="BQ41" s="129">
        <f t="shared" ref="BQ41" si="1492">SUMPRODUCT(AU268:AU274,C268:C274)/SUM(C268:C274)</f>
        <v>0.15164440036824384</v>
      </c>
      <c r="BR41" s="129">
        <f t="shared" ref="BR41" si="1493">SUMPRODUCT(AV268:AV274,D268:D274)/SUM(D268:D274)</f>
        <v>0.1777826413361889</v>
      </c>
      <c r="BS41" s="129">
        <f t="shared" ref="BS41" si="1494">SUMPRODUCT(AW268:AW274,E268:E274)/SUM(E268:E274)</f>
        <v>0.12142442659732837</v>
      </c>
      <c r="BT41" s="129">
        <f t="shared" ref="BT41" si="1495">SUMPRODUCT(AX268:AX274,F268:F274)/SUM(F268:F274)</f>
        <v>0.15965419524993985</v>
      </c>
      <c r="BU41" s="129">
        <f t="shared" ref="BU41" si="1496">SUMPRODUCT(AY268:AY274,G268:G274)/SUM(G268:G274)</f>
        <v>0.17547706210973318</v>
      </c>
      <c r="BV41" s="129">
        <f t="shared" ref="BV41" si="1497">SUMPRODUCT(AZ268:AZ274,H268:H274)/SUM(H268:H274)</f>
        <v>0.16488469075295498</v>
      </c>
      <c r="BW41" s="129">
        <f t="shared" ref="BW41" si="1498">SUMPRODUCT(BA268:BA274,I268:I274)/SUM(I268:I274)</f>
        <v>0.19499467529277525</v>
      </c>
      <c r="BX41" s="129">
        <f t="shared" ref="BX41" si="1499">SUMPRODUCT(BB268:BB274,J268:J274)/SUM(J268:J274)</f>
        <v>0.19372600686172065</v>
      </c>
      <c r="BY41" s="129">
        <f t="shared" ref="BY41" si="1500">SUMPRODUCT(BC268:BC274,K268:K274)/SUM(K268:K274)</f>
        <v>0.16161213660459667</v>
      </c>
      <c r="BZ41" s="129">
        <f t="shared" ref="BZ41" si="1501">SUMPRODUCT(BD268:BD274,L268:L274)/SUM(L268:L274)</f>
        <v>0.19080456725145942</v>
      </c>
      <c r="CA41" s="129">
        <f t="shared" ref="CA41" si="1502">SUMPRODUCT(BE268:BE274,M268:M274)/SUM(M268:M274)</f>
        <v>0.18587406243610358</v>
      </c>
      <c r="CB41" s="129">
        <f t="shared" ref="CB41" si="1503">SUMPRODUCT(BF268:BF274,N268:N274)/SUM(N268:N274)</f>
        <v>0.20303849152290582</v>
      </c>
      <c r="CC41" s="129">
        <f t="shared" ref="CC41" si="1504">SUMPRODUCT(BG268:BG274,O268:O274)/SUM(O268:O274)</f>
        <v>0.19456605437658492</v>
      </c>
      <c r="CD41" s="129">
        <f t="shared" ref="CD41" si="1505">SUMPRODUCT(BH268:BH274,P268:P274)/SUM(P268:P274)</f>
        <v>0.17514848639223488</v>
      </c>
      <c r="CE41" s="129">
        <f t="shared" ref="CE41" si="1506">SUMPRODUCT(BI268:BI274,Q268:Q274)/SUM(Q268:Q274)</f>
        <v>0.27831338330093797</v>
      </c>
      <c r="CF41" s="129">
        <f t="shared" ref="CF41" si="1507">SUMPRODUCT(BJ268:BJ274,R268:R274)/SUM(R268:R274)</f>
        <v>0.24984335561031293</v>
      </c>
      <c r="CG41" s="129">
        <f t="shared" ref="CG41" si="1508">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281"/>
        <v>1985195.4859999996</v>
      </c>
      <c r="DI41" s="76">
        <f t="shared" si="1282"/>
        <v>3211621.5568373022</v>
      </c>
      <c r="DJ41" s="76">
        <f t="shared" si="1283"/>
        <v>3669248.4676666665</v>
      </c>
      <c r="DK41" s="76">
        <f t="shared" si="1284"/>
        <v>3261413.35</v>
      </c>
      <c r="DL41" s="76">
        <f t="shared" si="1285"/>
        <v>3042160.2397619048</v>
      </c>
      <c r="DM41" s="76">
        <f t="shared" si="1286"/>
        <v>3423509.7520000008</v>
      </c>
      <c r="DN41" s="76">
        <f t="shared" si="1287"/>
        <v>5826230.227</v>
      </c>
      <c r="DO41" s="76">
        <f t="shared" si="1288"/>
        <v>6152374.4974999987</v>
      </c>
      <c r="DP41" s="76">
        <f t="shared" si="1289"/>
        <v>10698391.0635</v>
      </c>
      <c r="DQ41" s="76">
        <f t="shared" si="1290"/>
        <v>7677194.0086923083</v>
      </c>
      <c r="DR41" s="76">
        <f t="shared" si="1291"/>
        <v>6899328.2966666669</v>
      </c>
      <c r="DS41" s="76">
        <f t="shared" si="1292"/>
        <v>8185754.8617613614</v>
      </c>
      <c r="DT41" s="76">
        <f t="shared" si="316"/>
        <v>9671957.2161489893</v>
      </c>
      <c r="DU41" s="76">
        <f t="shared" si="69"/>
        <v>11815556.373875001</v>
      </c>
      <c r="DV41" s="76">
        <f t="shared" si="662"/>
        <v>9647879.9250238109</v>
      </c>
      <c r="DW41" s="76">
        <f t="shared" si="663"/>
        <v>14919805.205000002</v>
      </c>
      <c r="DX41" s="76">
        <f t="shared" si="664"/>
        <v>15935198.1024026</v>
      </c>
      <c r="DY41" s="76">
        <f t="shared" si="665"/>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09">SUM(B275:B281)</f>
        <v>7207252</v>
      </c>
      <c r="Y42" s="70">
        <f t="shared" ref="Y42" si="1510">SUM(C275:C281)</f>
        <v>20322618</v>
      </c>
      <c r="Z42" s="70">
        <f t="shared" ref="Z42" si="1511">SUM(D275:D281)</f>
        <v>18154214</v>
      </c>
      <c r="AA42" s="70">
        <f t="shared" ref="AA42" si="1512">SUM(E275:E281)</f>
        <v>23379766</v>
      </c>
      <c r="AB42" s="70">
        <f t="shared" ref="AB42" si="1513">SUM(F275:F281)</f>
        <v>13487352</v>
      </c>
      <c r="AC42" s="70">
        <f t="shared" ref="AC42" si="1514">SUM(G275:G281)</f>
        <v>15008495</v>
      </c>
      <c r="AD42" s="70">
        <f t="shared" ref="AD42" si="1515">SUM(H275:H281)</f>
        <v>6456980</v>
      </c>
      <c r="AE42" s="70">
        <f t="shared" ref="AE42" si="1516">SUM(I275:I281)</f>
        <v>25883226</v>
      </c>
      <c r="AF42" s="70">
        <f t="shared" ref="AF42" si="1517">SUM(J275:J281)</f>
        <v>37344452</v>
      </c>
      <c r="AG42" s="70">
        <f t="shared" ref="AG42" si="1518">SUM(K275:K281)</f>
        <v>35841202</v>
      </c>
      <c r="AH42" s="70">
        <f t="shared" ref="AH42" si="1519">SUM(L275:L281)</f>
        <v>27430374</v>
      </c>
      <c r="AI42" s="70">
        <f t="shared" ref="AI42" si="1520">SUM(M275:M281)</f>
        <v>38223585</v>
      </c>
      <c r="AJ42" s="70">
        <f t="shared" ref="AJ42" si="1521">SUM(N275:N281)</f>
        <v>33633826</v>
      </c>
      <c r="AK42" s="70">
        <f t="shared" ref="AK42" si="1522">SUM(O275:O281)</f>
        <v>57928153</v>
      </c>
      <c r="AL42" s="70">
        <f t="shared" ref="AL42" si="1523">SUM(P275:P281)</f>
        <v>51711743</v>
      </c>
      <c r="AM42" s="70">
        <f t="shared" ref="AM42" si="1524">SUM(Q275:Q281)</f>
        <v>33441420</v>
      </c>
      <c r="AN42" s="70">
        <f t="shared" ref="AN42" si="1525">SUM(R275:R281)</f>
        <v>53801134</v>
      </c>
      <c r="AO42" s="70">
        <f t="shared" ref="AO42" si="1526">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0.28714678178963898</v>
      </c>
      <c r="BM42" s="86">
        <f t="shared" si="144"/>
        <v>0.33271583197184357</v>
      </c>
      <c r="BN42" s="74"/>
      <c r="BO42" s="83" t="s">
        <v>467</v>
      </c>
      <c r="BP42" s="129">
        <f t="shared" ref="BP42" si="1527">SUMPRODUCT(AT275:AT281,B275:B281)/SUM(B275:B281)</f>
        <v>0.20199999999999996</v>
      </c>
      <c r="BQ42" s="129">
        <f t="shared" ref="BQ42" si="1528">SUMPRODUCT(AU275:AU281,C275:C281)/SUM(C275:C281)</f>
        <v>0.19615602436513979</v>
      </c>
      <c r="BR42" s="129">
        <f t="shared" ref="BR42" si="1529">SUMPRODUCT(AV275:AV281,D275:D281)/SUM(D275:D281)</f>
        <v>0.21551227773709544</v>
      </c>
      <c r="BS42" s="129">
        <f t="shared" ref="BS42" si="1530">SUMPRODUCT(AW275:AW281,E275:E281)/SUM(E275:E281)</f>
        <v>0.13166958101006371</v>
      </c>
      <c r="BT42" s="129">
        <f t="shared" ref="BT42" si="1531">SUMPRODUCT(AX275:AX281,F275:F281)/SUM(F275:F281)</f>
        <v>0.16124143983722147</v>
      </c>
      <c r="BU42" s="129">
        <f t="shared" ref="BU42" si="1532">SUMPRODUCT(AY275:AY281,G275:G281)/SUM(G275:G281)</f>
        <v>0.18689292164204338</v>
      </c>
      <c r="BV42" s="129">
        <f t="shared" ref="BV42" si="1533">SUMPRODUCT(AZ275:AZ281,H275:H281)/SUM(H275:H281)</f>
        <v>0.20000000000000004</v>
      </c>
      <c r="BW42" s="129">
        <f t="shared" ref="BW42" si="1534">SUMPRODUCT(BA275:BA281,I275:I281)/SUM(I275:I281)</f>
        <v>0.21475072620391283</v>
      </c>
      <c r="BX42" s="129">
        <f t="shared" ref="BX42" si="1535">SUMPRODUCT(BB275:BB281,J275:J281)/SUM(J275:J281)</f>
        <v>0.21116756349555391</v>
      </c>
      <c r="BY42" s="129">
        <f t="shared" ref="BY42" si="1536">SUMPRODUCT(BC275:BC281,K275:K281)/SUM(K275:K281)</f>
        <v>0.16413236673515738</v>
      </c>
      <c r="BZ42" s="129">
        <f t="shared" ref="BZ42" si="1537">SUMPRODUCT(BD275:BD281,L275:L281)/SUM(L275:L281)</f>
        <v>0.26125658649422717</v>
      </c>
      <c r="CA42" s="129">
        <f t="shared" ref="CA42" si="1538">SUMPRODUCT(BE275:BE281,M275:M281)/SUM(M275:M281)</f>
        <v>0.19789822539030694</v>
      </c>
      <c r="CB42" s="129">
        <f t="shared" ref="CB42" si="1539">SUMPRODUCT(BF275:BF281,N275:N281)/SUM(N275:N281)</f>
        <v>0.22308992868518737</v>
      </c>
      <c r="CC42" s="129">
        <f t="shared" ref="CC42" si="1540">SUMPRODUCT(BG275:BG281,O275:O281)/SUM(O275:O281)</f>
        <v>0.19285712510654571</v>
      </c>
      <c r="CD42" s="129">
        <f t="shared" ref="CD42" si="1541">SUMPRODUCT(BH275:BH281,P275:P281)/SUM(P275:P281)</f>
        <v>0.19553510323241921</v>
      </c>
      <c r="CE42" s="129">
        <f t="shared" ref="CE42" si="1542">SUMPRODUCT(BI275:BI281,Q275:Q281)/SUM(Q275:Q281)</f>
        <v>0.27826838954150135</v>
      </c>
      <c r="CF42" s="129">
        <f t="shared" ref="CF42" si="1543">SUMPRODUCT(BJ275:BJ281,R275:R281)/SUM(R275:R281)</f>
        <v>0.25835004639327336</v>
      </c>
      <c r="CG42" s="129">
        <f t="shared" ref="CG42" si="1544">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281"/>
        <v>1455864.9039999996</v>
      </c>
      <c r="DI42" s="76">
        <f t="shared" si="1282"/>
        <v>3986403.9515714287</v>
      </c>
      <c r="DJ42" s="76">
        <f t="shared" si="1283"/>
        <v>3912456.0096666664</v>
      </c>
      <c r="DK42" s="76">
        <f t="shared" si="1284"/>
        <v>3078403.9933333332</v>
      </c>
      <c r="DL42" s="76">
        <f t="shared" si="1285"/>
        <v>2174720.0560714286</v>
      </c>
      <c r="DM42" s="76">
        <f t="shared" si="1286"/>
        <v>2804981.48</v>
      </c>
      <c r="DN42" s="76">
        <f t="shared" si="1287"/>
        <v>1291396.0000000002</v>
      </c>
      <c r="DO42" s="76">
        <f t="shared" si="1288"/>
        <v>5558441.5799999982</v>
      </c>
      <c r="DP42" s="76">
        <f t="shared" si="1289"/>
        <v>7885936.9389166655</v>
      </c>
      <c r="DQ42" s="76">
        <f t="shared" si="1290"/>
        <v>5882701.3108928557</v>
      </c>
      <c r="DR42" s="76">
        <f t="shared" si="1291"/>
        <v>7166365.8775000004</v>
      </c>
      <c r="DS42" s="76">
        <f t="shared" si="1292"/>
        <v>7564379.6395555558</v>
      </c>
      <c r="DT42" s="76">
        <f t="shared" si="316"/>
        <v>7503367.8437500009</v>
      </c>
      <c r="DU42" s="76">
        <f t="shared" si="69"/>
        <v>11171857.05031212</v>
      </c>
      <c r="DV42" s="76">
        <f t="shared" si="662"/>
        <v>10111461.005833331</v>
      </c>
      <c r="DW42" s="76">
        <f t="shared" si="663"/>
        <v>9305690.0873809531</v>
      </c>
      <c r="DX42" s="76">
        <f t="shared" si="664"/>
        <v>13899525.464910716</v>
      </c>
      <c r="DY42" s="76">
        <f t="shared" si="665"/>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25">
        <v>5299740</v>
      </c>
      <c r="U43" s="181">
        <f t="shared" si="76"/>
        <v>4130290.4</v>
      </c>
      <c r="V43" s="68"/>
      <c r="W43" s="83" t="s">
        <v>468</v>
      </c>
      <c r="X43" s="70">
        <f t="shared" ref="X43" si="1545">SUM(B282:B288)</f>
        <v>8514486</v>
      </c>
      <c r="Y43" s="70">
        <f t="shared" ref="Y43" si="1546">SUM(C282:C288)</f>
        <v>19043990</v>
      </c>
      <c r="Z43" s="70">
        <f t="shared" ref="Z43" si="1547">SUM(D282:D288)</f>
        <v>22377467</v>
      </c>
      <c r="AA43" s="70">
        <f t="shared" ref="AA43" si="1548">SUM(E282:E288)</f>
        <v>21615711</v>
      </c>
      <c r="AB43" s="70">
        <f t="shared" ref="AB43" si="1549">SUM(F282:F288)</f>
        <v>13389899</v>
      </c>
      <c r="AC43" s="70">
        <f t="shared" ref="AC43" si="1550">SUM(G282:G288)</f>
        <v>13286799</v>
      </c>
      <c r="AD43" s="70">
        <f t="shared" ref="AD43" si="1551">SUM(H282:H288)</f>
        <v>14671861</v>
      </c>
      <c r="AE43" s="70">
        <f t="shared" ref="AE43" si="1552">SUM(I282:I288)</f>
        <v>24731250</v>
      </c>
      <c r="AF43" s="70">
        <f t="shared" ref="AF43" si="1553">SUM(J282:J288)</f>
        <v>23510313</v>
      </c>
      <c r="AG43" s="70">
        <f t="shared" ref="AG43" si="1554">SUM(K282:K288)</f>
        <v>29093760</v>
      </c>
      <c r="AH43" s="70">
        <f t="shared" ref="AH43" si="1555">SUM(L282:L288)</f>
        <v>47966780</v>
      </c>
      <c r="AI43" s="70">
        <f t="shared" ref="AI43" si="1556">SUM(M282:M288)</f>
        <v>42206289</v>
      </c>
      <c r="AJ43" s="70">
        <f t="shared" ref="AJ43" si="1557">SUM(N282:N288)</f>
        <v>35947856</v>
      </c>
      <c r="AK43" s="70">
        <f t="shared" ref="AK43" si="1558">SUM(O282:O288)</f>
        <v>67606363</v>
      </c>
      <c r="AL43" s="70">
        <f t="shared" ref="AL43" si="1559">SUM(P282:P288)</f>
        <v>41168422</v>
      </c>
      <c r="AM43" s="70">
        <f t="shared" ref="AM43" si="1560">SUM(Q282:Q288)</f>
        <v>19574602</v>
      </c>
      <c r="AN43" s="70">
        <f t="shared" ref="AN43" si="1561">SUM(R282:R288)</f>
        <v>40657859</v>
      </c>
      <c r="AO43" s="70">
        <f t="shared" ref="AO43" si="1562">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0.28714678178963898</v>
      </c>
      <c r="BM43" s="86">
        <f t="shared" si="144"/>
        <v>0.31610184847334305</v>
      </c>
      <c r="BN43" s="74"/>
      <c r="BO43" s="83" t="s">
        <v>468</v>
      </c>
      <c r="BP43" s="129">
        <f t="shared" ref="BP43" si="1563">SUMPRODUCT(AT282:AT288,B282:B288)/SUM(B282:B288)</f>
        <v>0.29874999999999996</v>
      </c>
      <c r="BQ43" s="129">
        <f t="shared" ref="BQ43" si="1564">SUMPRODUCT(AU282:AU288,C282:C288)/SUM(C282:C288)</f>
        <v>0.21395641258300735</v>
      </c>
      <c r="BR43" s="129">
        <f t="shared" ref="BR43" si="1565">SUMPRODUCT(AV282:AV288,D282:D288)/SUM(D282:D288)</f>
        <v>0.22610197332283707</v>
      </c>
      <c r="BS43" s="129">
        <f t="shared" ref="BS43" si="1566">SUMPRODUCT(AW282:AW288,E282:E288)/SUM(E282:E288)</f>
        <v>0.15448944525170194</v>
      </c>
      <c r="BT43" s="129">
        <f t="shared" ref="BT43" si="1567">SUMPRODUCT(AX282:AX288,F282:F288)/SUM(F282:F288)</f>
        <v>0.17972685006809985</v>
      </c>
      <c r="BU43" s="129">
        <f t="shared" ref="BU43" si="1568">SUMPRODUCT(AY282:AY288,G282:G288)/SUM(G282:G288)</f>
        <v>0.19</v>
      </c>
      <c r="BV43" s="129">
        <f t="shared" ref="BV43" si="1569">SUMPRODUCT(AZ282:AZ288,H282:H288)/SUM(H282:H288)</f>
        <v>0.21356124716103383</v>
      </c>
      <c r="BW43" s="129">
        <f t="shared" ref="BW43" si="1570">SUMPRODUCT(BA282:BA288,I282:I288)/SUM(I282:I288)</f>
        <v>0.23947738832448826</v>
      </c>
      <c r="BX43" s="129">
        <f t="shared" ref="BX43" si="1571">SUMPRODUCT(BB282:BB288,J282:J288)/SUM(J282:J288)</f>
        <v>0.23499999999999999</v>
      </c>
      <c r="BY43" s="129">
        <f t="shared" ref="BY43" si="1572">SUMPRODUCT(BC282:BC288,K282:K288)/SUM(K282:K288)</f>
        <v>0.16654667527081352</v>
      </c>
      <c r="BZ43" s="129">
        <f t="shared" ref="BZ43" si="1573">SUMPRODUCT(BD282:BD288,L282:L288)/SUM(L282:L288)</f>
        <v>0.28524905257346855</v>
      </c>
      <c r="CA43" s="129">
        <f t="shared" ref="CA43" si="1574">SUMPRODUCT(BE282:BE288,M282:M288)/SUM(M282:M288)</f>
        <v>0.20319729850633816</v>
      </c>
      <c r="CB43" s="129">
        <f t="shared" ref="CB43" si="1575">SUMPRODUCT(BF282:BF288,N282:N288)/SUM(N282:N288)</f>
        <v>0.2455170042995363</v>
      </c>
      <c r="CC43" s="129">
        <f t="shared" ref="CC43" si="1576">SUMPRODUCT(BG282:BG288,O282:O288)/SUM(O282:O288)</f>
        <v>0.19366519430921114</v>
      </c>
      <c r="CD43" s="129">
        <f t="shared" ref="CD43" si="1577">SUMPRODUCT(BH282:BH288,P282:P288)/SUM(P282:P288)</f>
        <v>0.20422060917089421</v>
      </c>
      <c r="CE43" s="129">
        <f t="shared" ref="CE43" si="1578">SUMPRODUCT(BI282:BI288,Q282:Q288)/SUM(Q282:Q288)</f>
        <v>0.28872208380265502</v>
      </c>
      <c r="CF43" s="129">
        <f t="shared" ref="CF43" si="1579">SUMPRODUCT(BJ282:BJ288,R282:R288)/SUM(R282:R288)</f>
        <v>0.26153817873106122</v>
      </c>
      <c r="CG43" s="129">
        <f t="shared" ref="CG43" si="1580">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581">T43*BL43</f>
        <v>1521803.2853218212</v>
      </c>
      <c r="DE43" s="88">
        <f t="shared" si="122"/>
        <v>1305592.4301717035</v>
      </c>
      <c r="DF43" s="49"/>
      <c r="DG43" s="89" t="s">
        <v>468</v>
      </c>
      <c r="DH43" s="76">
        <f t="shared" si="1281"/>
        <v>2543702.6924999999</v>
      </c>
      <c r="DI43" s="76">
        <f t="shared" si="1282"/>
        <v>4074583.7816666663</v>
      </c>
      <c r="DJ43" s="76">
        <f t="shared" si="1283"/>
        <v>5059589.4466666672</v>
      </c>
      <c r="DK43" s="76">
        <f t="shared" si="1284"/>
        <v>3339399.2011111113</v>
      </c>
      <c r="DL43" s="76">
        <f t="shared" si="1285"/>
        <v>2406524.37</v>
      </c>
      <c r="DM43" s="76">
        <f t="shared" si="1286"/>
        <v>2524491.81</v>
      </c>
      <c r="DN43" s="76">
        <f t="shared" si="1287"/>
        <v>3133340.9333333331</v>
      </c>
      <c r="DO43" s="76">
        <f t="shared" si="1288"/>
        <v>5922575.1600000001</v>
      </c>
      <c r="DP43" s="76">
        <f t="shared" si="1289"/>
        <v>5524923.5549999997</v>
      </c>
      <c r="DQ43" s="76">
        <f t="shared" si="1290"/>
        <v>4845468.9991269838</v>
      </c>
      <c r="DR43" s="76">
        <f t="shared" si="1291"/>
        <v>13682478.550000001</v>
      </c>
      <c r="DS43" s="76">
        <f t="shared" si="1292"/>
        <v>8576203.9047777764</v>
      </c>
      <c r="DT43" s="76">
        <f t="shared" si="316"/>
        <v>8825809.9161111116</v>
      </c>
      <c r="DU43" s="76">
        <f t="shared" si="69"/>
        <v>13092999.426934063</v>
      </c>
      <c r="DV43" s="76">
        <f t="shared" si="662"/>
        <v>8407440.2194444425</v>
      </c>
      <c r="DW43" s="76">
        <f t="shared" si="663"/>
        <v>5651619.8790476182</v>
      </c>
      <c r="DX43" s="76">
        <f t="shared" si="664"/>
        <v>10633582.393964287</v>
      </c>
      <c r="DY43" s="76">
        <f t="shared" si="665"/>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25">
        <v>11458820</v>
      </c>
      <c r="U44" s="181">
        <f t="shared" si="76"/>
        <v>3360359.4</v>
      </c>
      <c r="V44" s="68"/>
      <c r="W44" s="83" t="s">
        <v>469</v>
      </c>
      <c r="X44" s="70">
        <f t="shared" ref="X44" si="1582">SUM(B289:B295)</f>
        <v>9712880</v>
      </c>
      <c r="Y44" s="70">
        <f t="shared" ref="Y44" si="1583">SUM(C289:C295)</f>
        <v>20743324</v>
      </c>
      <c r="Z44" s="70">
        <f t="shared" ref="Z44" si="1584">SUM(D289:D295)</f>
        <v>23865021</v>
      </c>
      <c r="AA44" s="70">
        <f t="shared" ref="AA44" si="1585">SUM(E289:E295)</f>
        <v>17998347</v>
      </c>
      <c r="AB44" s="70">
        <f t="shared" ref="AB44" si="1586">SUM(F289:F295)</f>
        <v>20993480</v>
      </c>
      <c r="AC44" s="70">
        <f t="shared" ref="AC44" si="1587">SUM(G289:G295)</f>
        <v>17484877</v>
      </c>
      <c r="AD44" s="70">
        <f t="shared" ref="AD44" si="1588">SUM(H289:H295)</f>
        <v>21504996</v>
      </c>
      <c r="AE44" s="70">
        <f t="shared" ref="AE44" si="1589">SUM(I289:I295)</f>
        <v>26087767</v>
      </c>
      <c r="AF44" s="70">
        <f t="shared" ref="AF44" si="1590">SUM(J289:J295)</f>
        <v>26927583</v>
      </c>
      <c r="AG44" s="70">
        <f t="shared" ref="AG44" si="1591">SUM(K289:K295)</f>
        <v>51650446</v>
      </c>
      <c r="AH44" s="70">
        <f t="shared" ref="AH44" si="1592">SUM(L289:L295)</f>
        <v>53171724</v>
      </c>
      <c r="AI44" s="70">
        <f t="shared" ref="AI44" si="1593">SUM(M289:M295)</f>
        <v>36986150</v>
      </c>
      <c r="AJ44" s="70">
        <f t="shared" ref="AJ44" si="1594">SUM(N289:N295)</f>
        <v>36627800</v>
      </c>
      <c r="AK44" s="70">
        <f t="shared" ref="AK44" si="1595">SUM(O289:O295)</f>
        <v>63604498</v>
      </c>
      <c r="AL44" s="70">
        <f t="shared" ref="AL44" si="1596">SUM(P289:P295)</f>
        <v>47009595</v>
      </c>
      <c r="AM44" s="70">
        <f t="shared" ref="AM44" si="1597">SUM(Q289:Q295)</f>
        <v>29734374</v>
      </c>
      <c r="AN44" s="70">
        <f t="shared" ref="AN44" si="1598">SUM(R289:R295)</f>
        <v>54061606</v>
      </c>
      <c r="AO44" s="70">
        <f t="shared" ref="AO44" si="1599">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600">SUMPRODUCT(AT289:AT295,B289:B295)/SUM(B289:B295)</f>
        <v>0.30266350467111708</v>
      </c>
      <c r="BQ44" s="129">
        <f t="shared" ref="BQ44" si="1601">SUMPRODUCT(AU289:AU295,C289:C295)/SUM(C289:C295)</f>
        <v>0.17066771624330795</v>
      </c>
      <c r="BR44" s="129">
        <f t="shared" ref="BR44" si="1602">SUMPRODUCT(AV289:AV295,D289:D295)/SUM(D289:D295)</f>
        <v>0.16557051692237493</v>
      </c>
      <c r="BS44" s="129">
        <f t="shared" ref="BS44" si="1603">SUMPRODUCT(AW289:AW295,E289:E295)/SUM(E289:E295)</f>
        <v>0.14420123511898067</v>
      </c>
      <c r="BT44" s="129">
        <f t="shared" ref="BT44" si="1604">SUMPRODUCT(AX289:AX295,F289:F295)/SUM(F289:F295)</f>
        <v>0.19125662788319678</v>
      </c>
      <c r="BU44" s="129">
        <f t="shared" ref="BU44" si="1605">SUMPRODUCT(AY289:AY295,G289:G295)/SUM(G289:G295)</f>
        <v>0.22182114342297057</v>
      </c>
      <c r="BV44" s="129">
        <f t="shared" ref="BV44" si="1606">SUMPRODUCT(AZ289:AZ295,H289:H295)/SUM(H289:H295)</f>
        <v>0.23333333333333331</v>
      </c>
      <c r="BW44" s="129">
        <f t="shared" ref="BW44" si="1607">SUMPRODUCT(BA289:BA295,I289:I295)/SUM(I289:I295)</f>
        <v>0.2465783607824055</v>
      </c>
      <c r="BX44" s="129">
        <f t="shared" ref="BX44" si="1608">SUMPRODUCT(BB289:BB295,J289:J295)/SUM(J289:J295)</f>
        <v>0.22942760557702735</v>
      </c>
      <c r="BY44" s="129">
        <f t="shared" ref="BY44" si="1609">SUMPRODUCT(BC289:BC295,K289:K295)/SUM(K289:K295)</f>
        <v>0.17688427231156489</v>
      </c>
      <c r="BZ44" s="129">
        <f t="shared" ref="BZ44" si="1610">SUMPRODUCT(BD289:BD295,L289:L295)/SUM(L289:L295)</f>
        <v>0.23506396323855641</v>
      </c>
      <c r="CA44" s="129">
        <f t="shared" ref="CA44" si="1611">SUMPRODUCT(BE289:BE295,M289:M295)/SUM(M289:M295)</f>
        <v>0.20300523578227445</v>
      </c>
      <c r="CB44" s="129">
        <f t="shared" ref="CB44" si="1612">SUMPRODUCT(BF289:BF295,N289:N295)/SUM(N289:N295)</f>
        <v>0.23952619091388391</v>
      </c>
      <c r="CC44" s="129">
        <f t="shared" ref="CC44" si="1613">SUMPRODUCT(BG289:BG295,O289:O295)/SUM(O289:O295)</f>
        <v>0.18047069533192878</v>
      </c>
      <c r="CD44" s="129">
        <f t="shared" ref="CD44" si="1614">SUMPRODUCT(BH289:BH295,P289:P295)/SUM(P289:P295)</f>
        <v>0.2103908984963602</v>
      </c>
      <c r="CE44" s="129">
        <f t="shared" ref="CE44" si="1615">SUMPRODUCT(BI289:BI295,Q289:Q295)/SUM(Q289:Q295)</f>
        <v>0.31125622065698338</v>
      </c>
      <c r="CF44" s="129">
        <f t="shared" ref="CF44" si="1616">SUMPRODUCT(BJ289:BJ295,R289:R295)/SUM(R289:R295)</f>
        <v>0.25798936763524405</v>
      </c>
      <c r="CG44" s="129">
        <f t="shared" ref="CG44" si="1617">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581"/>
        <v>3473218.7104395605</v>
      </c>
      <c r="DE44" s="88">
        <f t="shared" si="122"/>
        <v>940679.49971953058</v>
      </c>
      <c r="DF44" s="49"/>
      <c r="DG44" s="89" t="s">
        <v>469</v>
      </c>
      <c r="DH44" s="76">
        <f t="shared" si="1281"/>
        <v>2939734.3012499996</v>
      </c>
      <c r="DI44" s="76">
        <f t="shared" si="1282"/>
        <v>3540215.7343749995</v>
      </c>
      <c r="DJ44" s="76">
        <f t="shared" si="1283"/>
        <v>3951343.8633333328</v>
      </c>
      <c r="DK44" s="76">
        <f t="shared" si="1284"/>
        <v>2595383.8675000002</v>
      </c>
      <c r="DL44" s="76">
        <f t="shared" si="1285"/>
        <v>4015142.1923333341</v>
      </c>
      <c r="DM44" s="76">
        <f t="shared" si="1286"/>
        <v>3878515.4087499995</v>
      </c>
      <c r="DN44" s="76">
        <f t="shared" si="1287"/>
        <v>5017832.3999999994</v>
      </c>
      <c r="DO44" s="76">
        <f t="shared" si="1288"/>
        <v>6432678.8233333323</v>
      </c>
      <c r="DP44" s="76">
        <f t="shared" si="1289"/>
        <v>6177930.8916666666</v>
      </c>
      <c r="DQ44" s="76">
        <f t="shared" si="1290"/>
        <v>9136151.5552777778</v>
      </c>
      <c r="DR44" s="76">
        <f t="shared" si="1291"/>
        <v>12498756.175666668</v>
      </c>
      <c r="DS44" s="76">
        <f t="shared" si="1292"/>
        <v>7508382.1014285702</v>
      </c>
      <c r="DT44" s="76">
        <f t="shared" si="316"/>
        <v>8773317.4155555572</v>
      </c>
      <c r="DU44" s="76">
        <f t="shared" si="69"/>
        <v>11478747.980298273</v>
      </c>
      <c r="DV44" s="76">
        <f t="shared" si="662"/>
        <v>9890390.9300000016</v>
      </c>
      <c r="DW44" s="76">
        <f t="shared" si="663"/>
        <v>9255008.8748412691</v>
      </c>
      <c r="DX44" s="76">
        <f t="shared" si="664"/>
        <v>13947319.545285715</v>
      </c>
      <c r="DY44" s="76">
        <f t="shared" si="665"/>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18">SUM(B296:B302)</f>
        <v>19321755</v>
      </c>
      <c r="Y45" s="70">
        <f t="shared" ref="Y45" si="1619">SUM(C296:C302)</f>
        <v>27246585</v>
      </c>
      <c r="Z45" s="70">
        <f t="shared" ref="Z45" si="1620">SUM(D296:D302)</f>
        <v>24398211</v>
      </c>
      <c r="AA45" s="70">
        <f t="shared" ref="AA45" si="1621">SUM(E296:E302)</f>
        <v>14792287</v>
      </c>
      <c r="AB45" s="70">
        <f t="shared" ref="AB45" si="1622">SUM(F296:F302)</f>
        <v>26452504</v>
      </c>
      <c r="AC45" s="70">
        <f t="shared" ref="AC45" si="1623">SUM(G296:G302)</f>
        <v>23773962</v>
      </c>
      <c r="AD45" s="70">
        <f t="shared" ref="AD45" si="1624">SUM(H296:H302)</f>
        <v>33236853</v>
      </c>
      <c r="AE45" s="70">
        <f t="shared" ref="AE45" si="1625">SUM(I296:I302)</f>
        <v>28968482</v>
      </c>
      <c r="AF45" s="70">
        <f t="shared" ref="AF45" si="1626">SUM(J296:J302)</f>
        <v>20565810</v>
      </c>
      <c r="AG45" s="70">
        <f t="shared" ref="AG45" si="1627">SUM(K296:K302)</f>
        <v>54088570</v>
      </c>
      <c r="AH45" s="70">
        <f t="shared" ref="AH45" si="1628">SUM(L296:L302)</f>
        <v>53220702</v>
      </c>
      <c r="AI45" s="70">
        <f t="shared" ref="AI45" si="1629">SUM(M296:M302)</f>
        <v>35711155</v>
      </c>
      <c r="AJ45" s="70">
        <f t="shared" ref="AJ45" si="1630">SUM(N296:N302)</f>
        <v>34084401</v>
      </c>
      <c r="AK45" s="70">
        <f t="shared" ref="AK45" si="1631">SUM(O296:O302)</f>
        <v>46252319</v>
      </c>
      <c r="AL45" s="70">
        <f t="shared" ref="AL45" si="1632">SUM(P296:P302)</f>
        <v>46880531</v>
      </c>
      <c r="AM45" s="70">
        <f t="shared" ref="AM45" si="1633">SUM(Q296:Q302)</f>
        <v>47861935</v>
      </c>
      <c r="AN45" s="70">
        <f t="shared" ref="AN45" si="1634">SUM(R296:R302)</f>
        <v>56567928</v>
      </c>
      <c r="AO45" s="70">
        <f t="shared" ref="AO45" si="1635">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0.30039638932496071</v>
      </c>
      <c r="BM45" s="86">
        <f t="shared" si="144"/>
        <v>0.36453191045113736</v>
      </c>
      <c r="BN45" s="74"/>
      <c r="BO45" s="83" t="s">
        <v>470</v>
      </c>
      <c r="BP45" s="129">
        <f t="shared" ref="BP45" si="1636">SUMPRODUCT(AT296:AT302,B296:B302)/SUM(B296:B302)</f>
        <v>0.22011294386819419</v>
      </c>
      <c r="BQ45" s="129">
        <f t="shared" ref="BQ45" si="1637">SUMPRODUCT(AU296:AU302,C296:C302)/SUM(C296:C302)</f>
        <v>0.12169307314109275</v>
      </c>
      <c r="BR45" s="129">
        <f t="shared" ref="BR45" si="1638">SUMPRODUCT(AV296:AV302,D296:D302)/SUM(D296:D302)</f>
        <v>0.11394607197497664</v>
      </c>
      <c r="BS45" s="129">
        <f t="shared" ref="BS45" si="1639">SUMPRODUCT(AW296:AW302,E296:E302)/SUM(E296:E302)</f>
        <v>0.15316918641451455</v>
      </c>
      <c r="BT45" s="129">
        <f t="shared" ref="BT45" si="1640">SUMPRODUCT(AX296:AX302,F296:F302)/SUM(F296:F302)</f>
        <v>0.15295792040366096</v>
      </c>
      <c r="BU45" s="129">
        <f t="shared" ref="BU45" si="1641">SUMPRODUCT(AY296:AY302,G296:G302)/SUM(G296:G302)</f>
        <v>0.20096167461836326</v>
      </c>
      <c r="BV45" s="129">
        <f t="shared" ref="BV45" si="1642">SUMPRODUCT(AZ296:AZ302,H296:H302)/SUM(H296:H302)</f>
        <v>0.21442039318022477</v>
      </c>
      <c r="BW45" s="129">
        <f t="shared" ref="BW45" si="1643">SUMPRODUCT(BA296:BA302,I296:I302)/SUM(I296:I302)</f>
        <v>0.26709228165056542</v>
      </c>
      <c r="BX45" s="129">
        <f t="shared" ref="BX45" si="1644">SUMPRODUCT(BB296:BB302,J296:J302)/SUM(J296:J302)</f>
        <v>0.2033386098902337</v>
      </c>
      <c r="BY45" s="129">
        <f t="shared" ref="BY45" si="1645">SUMPRODUCT(BC296:BC302,K296:K302)/SUM(K296:K302)</f>
        <v>0.12501101275597085</v>
      </c>
      <c r="BZ45" s="129">
        <f t="shared" ref="BZ45" si="1646">SUMPRODUCT(BD296:BD302,L296:L302)/SUM(L296:L302)</f>
        <v>0.18401859606382923</v>
      </c>
      <c r="CA45" s="129">
        <f t="shared" ref="CA45" si="1647">SUMPRODUCT(BE296:BE302,M296:M302)/SUM(M296:M302)</f>
        <v>0.19690634461016848</v>
      </c>
      <c r="CB45" s="129">
        <f t="shared" ref="CB45" si="1648">SUMPRODUCT(BF296:BF302,N296:N302)/SUM(N296:N302)</f>
        <v>0.22138559464752638</v>
      </c>
      <c r="CC45" s="129">
        <f t="shared" ref="CC45" si="1649">SUMPRODUCT(BG296:BG302,O296:O302)/SUM(O296:O302)</f>
        <v>0.15640178390372741</v>
      </c>
      <c r="CD45" s="129">
        <f t="shared" ref="CD45" si="1650">SUMPRODUCT(BH296:BH302,P296:P302)/SUM(P296:P302)</f>
        <v>0.21972261153685496</v>
      </c>
      <c r="CE45" s="129">
        <f t="shared" ref="CE45" si="1651">SUMPRODUCT(BI296:BI302,Q296:Q302)/SUM(Q296:Q302)</f>
        <v>0.32491725640117824</v>
      </c>
      <c r="CF45" s="129">
        <f t="shared" ref="CF45" si="1652">SUMPRODUCT(BJ296:BJ302,R296:R302)/SUM(R296:R302)</f>
        <v>0.2106438808826569</v>
      </c>
      <c r="CG45" s="129">
        <f t="shared" ref="CG45" si="1653">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581"/>
        <v>3530581.8942582412</v>
      </c>
      <c r="DE45" s="88">
        <f t="shared" si="122"/>
        <v>1647845.0667180319</v>
      </c>
      <c r="DF45" s="49"/>
      <c r="DG45" s="89" t="s">
        <v>470</v>
      </c>
      <c r="DH45" s="76">
        <f t="shared" si="1281"/>
        <v>4252968.3737500003</v>
      </c>
      <c r="DI45" s="76">
        <f t="shared" si="1282"/>
        <v>3315720.6612500004</v>
      </c>
      <c r="DJ45" s="76">
        <f t="shared" si="1283"/>
        <v>2780080.3066666666</v>
      </c>
      <c r="DK45" s="76">
        <f t="shared" si="1284"/>
        <v>2265722.5649999999</v>
      </c>
      <c r="DL45" s="76">
        <f t="shared" si="1285"/>
        <v>4046120.0013095234</v>
      </c>
      <c r="DM45" s="76">
        <f t="shared" si="1286"/>
        <v>4777655.2158333324</v>
      </c>
      <c r="DN45" s="76">
        <f t="shared" si="1287"/>
        <v>7126659.0883333329</v>
      </c>
      <c r="DO45" s="76">
        <f t="shared" si="1288"/>
        <v>7737257.953333335</v>
      </c>
      <c r="DP45" s="76">
        <f t="shared" si="1289"/>
        <v>4181823.2166666673</v>
      </c>
      <c r="DQ45" s="76">
        <f t="shared" si="1290"/>
        <v>6761666.9142222218</v>
      </c>
      <c r="DR45" s="76">
        <f t="shared" si="1291"/>
        <v>9793598.8635714278</v>
      </c>
      <c r="DS45" s="76">
        <f t="shared" si="1292"/>
        <v>7031752.9928571414</v>
      </c>
      <c r="DT45" s="76">
        <f t="shared" si="316"/>
        <v>7545795.3835897427</v>
      </c>
      <c r="DU45" s="76">
        <f t="shared" si="69"/>
        <v>7233945.2012842661</v>
      </c>
      <c r="DV45" s="76">
        <f t="shared" si="662"/>
        <v>10300712.701554487</v>
      </c>
      <c r="DW45" s="76">
        <f t="shared" si="663"/>
        <v>15551168.606251527</v>
      </c>
      <c r="DX45" s="76">
        <f t="shared" si="664"/>
        <v>11915687.887410711</v>
      </c>
      <c r="DY45" s="76">
        <f t="shared" si="665"/>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54">SUM(B303:B309)</f>
        <v>18812078</v>
      </c>
      <c r="Y46" s="70">
        <f t="shared" ref="Y46" si="1655">SUM(C303:C309)</f>
        <v>26949308</v>
      </c>
      <c r="Z46" s="70">
        <f t="shared" ref="Z46" si="1656">SUM(D303:D309)</f>
        <v>24143705</v>
      </c>
      <c r="AA46" s="70">
        <f t="shared" ref="AA46" si="1657">SUM(E303:E309)</f>
        <v>17454383</v>
      </c>
      <c r="AB46" s="70">
        <f t="shared" ref="AB46" si="1658">SUM(F303:F309)</f>
        <v>24472671</v>
      </c>
      <c r="AC46" s="70">
        <f t="shared" ref="AC46" si="1659">SUM(G303:G309)</f>
        <v>25000506</v>
      </c>
      <c r="AD46" s="70">
        <f t="shared" ref="AD46" si="1660">SUM(H303:H309)</f>
        <v>36814327</v>
      </c>
      <c r="AE46" s="70">
        <f t="shared" ref="AE46" si="1661">SUM(I303:I309)</f>
        <v>35215943</v>
      </c>
      <c r="AF46" s="70">
        <f t="shared" ref="AF46" si="1662">SUM(J303:J309)</f>
        <v>25942215</v>
      </c>
      <c r="AG46" s="70">
        <f t="shared" ref="AG46" si="1663">SUM(K303:K309)</f>
        <v>35104107</v>
      </c>
      <c r="AH46" s="70">
        <f t="shared" ref="AH46" si="1664">SUM(L303:L309)</f>
        <v>37957187</v>
      </c>
      <c r="AI46" s="70">
        <f t="shared" ref="AI46" si="1665">SUM(M303:M309)</f>
        <v>34182137</v>
      </c>
      <c r="AJ46" s="70">
        <f t="shared" ref="AJ46" si="1666">SUM(N303:N309)</f>
        <v>29843505</v>
      </c>
      <c r="AK46" s="70">
        <f t="shared" ref="AK46" si="1667">SUM(O303:O309)</f>
        <v>31924970</v>
      </c>
      <c r="AL46" s="70">
        <f t="shared" ref="AL46" si="1668">SUM(P303:P309)</f>
        <v>42871047</v>
      </c>
      <c r="AM46" s="70">
        <f t="shared" ref="AM46" si="1669">SUM(Q303:Q309)</f>
        <v>41236558</v>
      </c>
      <c r="AN46" s="70">
        <f t="shared" ref="AN46" si="1670">SUM(R303:R309)</f>
        <v>69522845</v>
      </c>
      <c r="AO46" s="70">
        <f t="shared" ref="AO46" si="1671">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72">SUMPRODUCT(AT303:AT309,B303:B309)/SUM(B303:B309)</f>
        <v>0.1371272784165577</v>
      </c>
      <c r="BQ46" s="129">
        <f t="shared" ref="BQ46" si="1673">SUMPRODUCT(AU303:AU309,C303:C309)/SUM(C303:C309)</f>
        <v>0.10451475173314283</v>
      </c>
      <c r="BR46" s="129">
        <f t="shared" ref="BR46" si="1674">SUMPRODUCT(AV303:AV309,D303:D309)/SUM(D303:D309)</f>
        <v>9.0003777865355239E-2</v>
      </c>
      <c r="BS46" s="129">
        <f t="shared" ref="BS46" si="1675">SUMPRODUCT(AW303:AW309,E303:E309)/SUM(E303:E309)</f>
        <v>0.16570635111290632</v>
      </c>
      <c r="BT46" s="129">
        <f t="shared" ref="BT46" si="1676">SUMPRODUCT(AX303:AX309,F303:F309)/SUM(F303:F309)</f>
        <v>0.12369005089099473</v>
      </c>
      <c r="BU46" s="129">
        <f t="shared" ref="BU46" si="1677">SUMPRODUCT(AY303:AY309,G303:G309)/SUM(G303:G309)</f>
        <v>0.1671755035678078</v>
      </c>
      <c r="BV46" s="129">
        <f t="shared" ref="BV46" si="1678">SUMPRODUCT(AZ303:AZ309,H303:H309)/SUM(H303:H309)</f>
        <v>0.16259791000208512</v>
      </c>
      <c r="BW46" s="129">
        <f t="shared" ref="BW46" si="1679">SUMPRODUCT(BA303:BA309,I303:I309)/SUM(I303:I309)</f>
        <v>0.28612481634620246</v>
      </c>
      <c r="BX46" s="129">
        <f t="shared" ref="BX46" si="1680">SUMPRODUCT(BB303:BB309,J303:J309)/SUM(J303:J309)</f>
        <v>0.24747561631366738</v>
      </c>
      <c r="BY46" s="129">
        <f t="shared" ref="BY46" si="1681">SUMPRODUCT(BC303:BC309,K303:K309)/SUM(K303:K309)</f>
        <v>9.5427189573717111E-2</v>
      </c>
      <c r="BZ46" s="129">
        <f t="shared" ref="BZ46" si="1682">SUMPRODUCT(BD303:BD309,L303:L309)/SUM(L303:L309)</f>
        <v>0.14569675424474199</v>
      </c>
      <c r="CA46" s="129">
        <f t="shared" ref="CA46" si="1683">SUMPRODUCT(BE303:BE309,M303:M309)/SUM(M303:M309)</f>
        <v>0.19467731510508796</v>
      </c>
      <c r="CB46" s="129">
        <f t="shared" ref="CB46" si="1684">SUMPRODUCT(BF303:BF309,N303:N309)/SUM(N303:N309)</f>
        <v>0.21097695793246493</v>
      </c>
      <c r="CC46" s="129">
        <f t="shared" ref="CC46" si="1685">SUMPRODUCT(BG303:BG309,O303:O309)/SUM(O303:O309)</f>
        <v>0.15359464329977185</v>
      </c>
      <c r="CD46" s="129">
        <f t="shared" ref="CD46" si="1686">SUMPRODUCT(BH303:BH309,P303:P309)/SUM(P303:P309)</f>
        <v>0.23265307483760994</v>
      </c>
      <c r="CE46" s="129">
        <f t="shared" ref="CE46" si="1687">SUMPRODUCT(BI303:BI309,Q303:Q309)/SUM(Q303:Q309)</f>
        <v>0.32297774128058021</v>
      </c>
      <c r="CF46" s="129">
        <f t="shared" ref="CF46" si="1688">SUMPRODUCT(BJ303:BJ309,R303:R309)/SUM(R303:R309)</f>
        <v>0.19594016044647952</v>
      </c>
      <c r="CG46" s="129">
        <f t="shared" ref="CG46" si="1689">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581"/>
        <v>3803372.5476923073</v>
      </c>
      <c r="DE46" s="88">
        <f t="shared" si="122"/>
        <v>1381173.9838963035</v>
      </c>
      <c r="DF46" s="49"/>
      <c r="DG46" s="89" t="s">
        <v>471</v>
      </c>
      <c r="DH46" s="76">
        <f t="shared" si="1281"/>
        <v>2579649.0574999996</v>
      </c>
      <c r="DI46" s="76">
        <f t="shared" si="1282"/>
        <v>2816600.2349999999</v>
      </c>
      <c r="DJ46" s="76">
        <f t="shared" si="1283"/>
        <v>2173024.6616666666</v>
      </c>
      <c r="DK46" s="76">
        <f t="shared" si="1284"/>
        <v>2892302.1178571433</v>
      </c>
      <c r="DL46" s="76">
        <f t="shared" si="1285"/>
        <v>3027025.921428571</v>
      </c>
      <c r="DM46" s="76">
        <f t="shared" si="1286"/>
        <v>4179472.1800000006</v>
      </c>
      <c r="DN46" s="76">
        <f t="shared" si="1287"/>
        <v>5985932.628333332</v>
      </c>
      <c r="DO46" s="76">
        <f t="shared" si="1288"/>
        <v>10076155.223333335</v>
      </c>
      <c r="DP46" s="76">
        <f t="shared" si="1289"/>
        <v>6420065.6456666663</v>
      </c>
      <c r="DQ46" s="76">
        <f t="shared" si="1290"/>
        <v>3349886.2735050498</v>
      </c>
      <c r="DR46" s="76">
        <f t="shared" si="1291"/>
        <v>5530238.9461607151</v>
      </c>
      <c r="DS46" s="76">
        <f t="shared" si="1292"/>
        <v>6654486.6557142856</v>
      </c>
      <c r="DT46" s="76">
        <f t="shared" si="316"/>
        <v>6296291.8989423066</v>
      </c>
      <c r="DU46" s="76">
        <f t="shared" si="69"/>
        <v>4903504.3795059174</v>
      </c>
      <c r="DV46" s="76">
        <f t="shared" si="662"/>
        <v>9974080.9060576931</v>
      </c>
      <c r="DW46" s="76">
        <f t="shared" si="663"/>
        <v>13318490.361025641</v>
      </c>
      <c r="DX46" s="76">
        <f t="shared" si="664"/>
        <v>13622317.403995726</v>
      </c>
      <c r="DY46" s="76">
        <f t="shared" si="665"/>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690">SUM(B310:B316)</f>
        <v>16100414</v>
      </c>
      <c r="Y47" s="70">
        <f t="shared" si="1690"/>
        <v>18566154</v>
      </c>
      <c r="Z47" s="70">
        <f t="shared" si="1690"/>
        <v>19476825</v>
      </c>
      <c r="AA47" s="70">
        <f t="shared" si="1690"/>
        <v>25789047</v>
      </c>
      <c r="AB47" s="70">
        <f t="shared" si="1690"/>
        <v>21091265</v>
      </c>
      <c r="AC47" s="70">
        <f t="shared" si="1690"/>
        <v>26742356</v>
      </c>
      <c r="AD47" s="70">
        <f t="shared" si="1690"/>
        <v>32479082</v>
      </c>
      <c r="AE47" s="70">
        <f t="shared" si="1690"/>
        <v>31278921</v>
      </c>
      <c r="AF47" s="70">
        <f t="shared" ref="AF47" si="1691">SUM(J310:J316)</f>
        <v>27711872</v>
      </c>
      <c r="AG47" s="70">
        <f t="shared" ref="AG47" si="1692">SUM(K310:K316)</f>
        <v>30402792</v>
      </c>
      <c r="AH47" s="70">
        <f t="shared" ref="AH47" si="1693">SUM(L310:L316)</f>
        <v>24071055</v>
      </c>
      <c r="AI47" s="70">
        <f t="shared" ref="AI47" si="1694">SUM(M310:M316)</f>
        <v>23307556</v>
      </c>
      <c r="AJ47" s="70">
        <f t="shared" ref="AJ47" si="1695">SUM(N310:N316)</f>
        <v>32268107</v>
      </c>
      <c r="AK47" s="70">
        <f t="shared" ref="AK47" si="1696">SUM(O310:O316)</f>
        <v>26834892</v>
      </c>
      <c r="AL47" s="70">
        <f t="shared" ref="AL47" si="1697">SUM(P310:P316)</f>
        <v>35478193</v>
      </c>
      <c r="AM47" s="70">
        <f t="shared" ref="AM47" si="1698">SUM(Q310:Q316)</f>
        <v>32822947</v>
      </c>
      <c r="AN47" s="70">
        <f t="shared" ref="AN47" si="1699">SUM(R310:R316)</f>
        <v>45099852</v>
      </c>
      <c r="AO47" s="70">
        <f t="shared" ref="AO47" si="1700">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0.31420118343195269</v>
      </c>
      <c r="BM47" s="86">
        <f t="shared" si="144"/>
        <v>0.38422431511261307</v>
      </c>
      <c r="BN47" s="74"/>
      <c r="BO47" s="83" t="s">
        <v>472</v>
      </c>
      <c r="BP47" s="129">
        <f t="shared" ref="BP47:BW47" si="1701">SUMPRODUCT(AT310:AT316,B310:B316)/SUM(B310:B316)</f>
        <v>0.10431449961473041</v>
      </c>
      <c r="BQ47" s="129">
        <f t="shared" si="1701"/>
        <v>9.0071361133044259E-2</v>
      </c>
      <c r="BR47" s="129">
        <f t="shared" si="1701"/>
        <v>8.2974134713092798E-2</v>
      </c>
      <c r="BS47" s="129">
        <f t="shared" si="1701"/>
        <v>0.16517655011779672</v>
      </c>
      <c r="BT47" s="129">
        <f t="shared" si="1701"/>
        <v>0.11166633337308121</v>
      </c>
      <c r="BU47" s="129">
        <f t="shared" si="1701"/>
        <v>0.13894416062962336</v>
      </c>
      <c r="BV47" s="129">
        <f t="shared" si="1701"/>
        <v>9.707821160093133E-2</v>
      </c>
      <c r="BW47" s="129">
        <f t="shared" si="1701"/>
        <v>0.27129218454605047</v>
      </c>
      <c r="BX47" s="129">
        <f t="shared" ref="BX47" si="1702">SUMPRODUCT(BB310:BB316,J310:J316)/SUM(J310:J316)</f>
        <v>0.22721947057371042</v>
      </c>
      <c r="BY47" s="129">
        <f t="shared" ref="BY47" si="1703">SUMPRODUCT(BC310:BC316,K310:K316)/SUM(K310:K316)</f>
        <v>8.7987695523343901E-2</v>
      </c>
      <c r="BZ47" s="129">
        <f t="shared" ref="BZ47" si="1704">SUMPRODUCT(BD310:BD316,L310:L316)/SUM(L310:L316)</f>
        <v>0.14021852383726244</v>
      </c>
      <c r="CA47" s="129">
        <f t="shared" ref="CA47" si="1705">SUMPRODUCT(BE310:BE316,M310:M316)/SUM(M310:M316)</f>
        <v>0.17915233681545772</v>
      </c>
      <c r="CB47" s="129">
        <f t="shared" ref="CB47" si="1706">SUMPRODUCT(BF310:BF316,N310:N316)/SUM(N310:N316)</f>
        <v>0.20639741496683014</v>
      </c>
      <c r="CC47" s="129">
        <f t="shared" ref="CC47" si="1707">SUMPRODUCT(BG310:BG316,O310:O316)/SUM(O310:O316)</f>
        <v>0.16419036804931017</v>
      </c>
      <c r="CD47" s="129">
        <f t="shared" ref="CD47" si="1708">SUMPRODUCT(BH310:BH316,P310:P316)/SUM(P310:P316)</f>
        <v>0.24321152272679167</v>
      </c>
      <c r="CE47" s="129">
        <f t="shared" ref="CE47" si="1709">SUMPRODUCT(BI310:BI316,Q310:Q316)/SUM(Q310:Q316)</f>
        <v>0.34999942758967739</v>
      </c>
      <c r="CF47" s="129">
        <f t="shared" ref="CF47" si="1710">SUMPRODUCT(BJ310:BJ316,R310:R316)/SUM(R310:R316)</f>
        <v>0.18340493300029886</v>
      </c>
      <c r="CG47" s="129">
        <f t="shared" ref="CG47" si="1711">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581"/>
        <v>1588251.7917159765</v>
      </c>
      <c r="DE47" s="88">
        <f t="shared" si="122"/>
        <v>2086492.4892361641</v>
      </c>
      <c r="DF47" s="49"/>
      <c r="DG47" s="89" t="s">
        <v>472</v>
      </c>
      <c r="DH47" s="76">
        <f t="shared" si="1281"/>
        <v>1679506.6300000001</v>
      </c>
      <c r="DI47" s="76">
        <f t="shared" si="1282"/>
        <v>1672278.7617857142</v>
      </c>
      <c r="DJ47" s="76">
        <f t="shared" si="1283"/>
        <v>1616072.7013333337</v>
      </c>
      <c r="DK47" s="76">
        <f t="shared" si="1284"/>
        <v>4259745.8142857151</v>
      </c>
      <c r="DL47" s="76">
        <f t="shared" si="1285"/>
        <v>2355184.2287499998</v>
      </c>
      <c r="DM47" s="76">
        <f t="shared" si="1286"/>
        <v>3715694.2076785723</v>
      </c>
      <c r="DN47" s="76">
        <f t="shared" si="1287"/>
        <v>3153011.1949999998</v>
      </c>
      <c r="DO47" s="76">
        <f t="shared" si="1288"/>
        <v>8485726.8083333336</v>
      </c>
      <c r="DP47" s="76">
        <f t="shared" si="1289"/>
        <v>6296676.88444643</v>
      </c>
      <c r="DQ47" s="76">
        <f t="shared" si="1290"/>
        <v>2675071.6055555558</v>
      </c>
      <c r="DR47" s="76">
        <f t="shared" si="1291"/>
        <v>3375207.7993055554</v>
      </c>
      <c r="DS47" s="76">
        <f t="shared" si="1292"/>
        <v>4175603.1228571427</v>
      </c>
      <c r="DT47" s="76">
        <f t="shared" si="316"/>
        <v>6660053.8706730762</v>
      </c>
      <c r="DU47" s="76">
        <f t="shared" si="69"/>
        <v>4406030.7940434888</v>
      </c>
      <c r="DV47" s="76">
        <f t="shared" si="662"/>
        <v>8628705.3431250006</v>
      </c>
      <c r="DW47" s="76">
        <f t="shared" si="663"/>
        <v>11488012.661806319</v>
      </c>
      <c r="DX47" s="76">
        <f t="shared" si="664"/>
        <v>8271535.3343833946</v>
      </c>
      <c r="DY47" s="76">
        <f t="shared" si="665"/>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12">SUM(B317:B323)</f>
        <v>19847395</v>
      </c>
      <c r="Y48" s="70">
        <f t="shared" si="1712"/>
        <v>14805855</v>
      </c>
      <c r="Z48" s="70">
        <f t="shared" si="1712"/>
        <v>22253622</v>
      </c>
      <c r="AA48" s="70">
        <f t="shared" si="1712"/>
        <v>18272003</v>
      </c>
      <c r="AB48" s="70">
        <f t="shared" si="1712"/>
        <v>15228436</v>
      </c>
      <c r="AC48" s="70">
        <f t="shared" si="1712"/>
        <v>25291325</v>
      </c>
      <c r="AD48" s="70">
        <f t="shared" si="1712"/>
        <v>24221904</v>
      </c>
      <c r="AE48" s="70">
        <f t="shared" si="1712"/>
        <v>21198995</v>
      </c>
      <c r="AF48" s="70">
        <f t="shared" ref="AF48" si="1713">SUM(J317:J323)</f>
        <v>26457290</v>
      </c>
      <c r="AG48" s="70">
        <f t="shared" ref="AG48" si="1714">SUM(K317:K323)</f>
        <v>31698639</v>
      </c>
      <c r="AH48" s="70">
        <f t="shared" ref="AH48" si="1715">SUM(L317:L323)</f>
        <v>20199263</v>
      </c>
      <c r="AI48" s="70">
        <f t="shared" ref="AI48" si="1716">SUM(M317:M323)</f>
        <v>19542918</v>
      </c>
      <c r="AJ48" s="70">
        <f t="shared" ref="AJ48" si="1717">SUM(N317:N323)</f>
        <v>24069325</v>
      </c>
      <c r="AK48" s="70">
        <f t="shared" ref="AK48" si="1718">SUM(O317:O323)</f>
        <v>18913103</v>
      </c>
      <c r="AL48" s="70">
        <f t="shared" ref="AL48" si="1719">SUM(P317:P323)</f>
        <v>25678069</v>
      </c>
      <c r="AM48" s="70">
        <f t="shared" ref="AM48" si="1720">SUM(Q317:Q323)</f>
        <v>26994103</v>
      </c>
      <c r="AN48" s="70">
        <f t="shared" ref="AN48" si="1721">SUM(R317:R323)</f>
        <v>45393826</v>
      </c>
      <c r="AO48" s="70">
        <f t="shared" ref="AO48" si="1722">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0.31420118343195269</v>
      </c>
      <c r="BM48" s="86">
        <f t="shared" si="144"/>
        <v>0.34727159141691283</v>
      </c>
      <c r="BN48" s="74"/>
      <c r="BO48" s="83" t="s">
        <v>473</v>
      </c>
      <c r="BP48" s="129">
        <f t="shared" ref="BP48:BW48" si="1723">SUMPRODUCT(AT317:AT323,B317:B323)/SUM(B317:B323)</f>
        <v>0.13837124196063683</v>
      </c>
      <c r="BQ48" s="129">
        <f t="shared" si="1723"/>
        <v>0.10905644462226985</v>
      </c>
      <c r="BR48" s="129">
        <f t="shared" si="1723"/>
        <v>9.8076784444347961E-2</v>
      </c>
      <c r="BS48" s="129">
        <f t="shared" si="1723"/>
        <v>0.16464044855947105</v>
      </c>
      <c r="BT48" s="129">
        <f t="shared" si="1723"/>
        <v>0.13208196265197555</v>
      </c>
      <c r="BU48" s="129">
        <f t="shared" si="1723"/>
        <v>0.1237095870817365</v>
      </c>
      <c r="BV48" s="129">
        <f t="shared" si="1723"/>
        <v>7.4287537772973297E-2</v>
      </c>
      <c r="BW48" s="129">
        <f t="shared" si="1723"/>
        <v>0.23920095673560626</v>
      </c>
      <c r="BX48" s="129">
        <f t="shared" ref="BX48" si="1724">SUMPRODUCT(BB317:BB323,J317:J323)/SUM(J317:J323)</f>
        <v>0.23500328094827555</v>
      </c>
      <c r="BY48" s="129">
        <f t="shared" ref="BY48" si="1725">SUMPRODUCT(BC317:BC323,K317:K323)/SUM(K317:K323)</f>
        <v>9.7360913429122301E-2</v>
      </c>
      <c r="BZ48" s="129">
        <f t="shared" ref="BZ48" si="1726">SUMPRODUCT(BD317:BD323,L317:L323)/SUM(L317:L323)</f>
        <v>0.18888237456980483</v>
      </c>
      <c r="CA48" s="129">
        <f t="shared" ref="CA48" si="1727">SUMPRODUCT(BE317:BE323,M317:M323)/SUM(M317:M323)</f>
        <v>0.22643688741144707</v>
      </c>
      <c r="CB48" s="129">
        <f t="shared" ref="CB48" si="1728">SUMPRODUCT(BF317:BF323,N317:N323)/SUM(N317:N323)</f>
        <v>0.20780665869476855</v>
      </c>
      <c r="CC48" s="129">
        <f t="shared" ref="CC48" si="1729">SUMPRODUCT(BG317:BG323,O317:O323)/SUM(O317:O323)</f>
        <v>0.17776941240957328</v>
      </c>
      <c r="CD48" s="129">
        <f t="shared" ref="CD48" si="1730">SUMPRODUCT(BH317:BH323,P317:P323)/SUM(P317:P323)</f>
        <v>0.23916554983514315</v>
      </c>
      <c r="CE48" s="129">
        <f t="shared" ref="CE48" si="1731">SUMPRODUCT(BI317:BI323,Q317:Q323)/SUM(Q317:Q323)</f>
        <v>0.37035573474994776</v>
      </c>
      <c r="CF48" s="129">
        <f t="shared" ref="CF48" si="1732">SUMPRODUCT(BJ317:BJ323,R317:R323)/SUM(R317:R323)</f>
        <v>0.19829726744438572</v>
      </c>
      <c r="CG48" s="129">
        <f t="shared" ref="CG48" si="1733">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581"/>
        <v>0</v>
      </c>
      <c r="DE48" s="88">
        <f t="shared" si="122"/>
        <v>2858994.4989834898</v>
      </c>
      <c r="DF48" s="49"/>
      <c r="DG48" s="89" t="s">
        <v>473</v>
      </c>
      <c r="DH48" s="76">
        <f t="shared" si="1281"/>
        <v>2746308.6958333338</v>
      </c>
      <c r="DI48" s="76">
        <f t="shared" si="1282"/>
        <v>1614673.9058928571</v>
      </c>
      <c r="DJ48" s="76">
        <f t="shared" si="1283"/>
        <v>2182563.6879999996</v>
      </c>
      <c r="DK48" s="76">
        <f t="shared" si="1284"/>
        <v>3008310.7700000005</v>
      </c>
      <c r="DL48" s="76">
        <f t="shared" si="1285"/>
        <v>2011401.7150000001</v>
      </c>
      <c r="DM48" s="76">
        <f t="shared" si="1286"/>
        <v>3128779.3724999996</v>
      </c>
      <c r="DN48" s="76">
        <f t="shared" si="1287"/>
        <v>1799385.6083333329</v>
      </c>
      <c r="DO48" s="76">
        <f t="shared" si="1288"/>
        <v>5070819.8858333332</v>
      </c>
      <c r="DP48" s="76">
        <f t="shared" si="1289"/>
        <v>6217549.955000001</v>
      </c>
      <c r="DQ48" s="76">
        <f t="shared" si="1290"/>
        <v>3086208.4474999998</v>
      </c>
      <c r="DR48" s="76">
        <f t="shared" si="1291"/>
        <v>3815284.76</v>
      </c>
      <c r="DS48" s="76">
        <f t="shared" si="1292"/>
        <v>4425237.5228571426</v>
      </c>
      <c r="DT48" s="76">
        <f t="shared" si="316"/>
        <v>5001766.0052884603</v>
      </c>
      <c r="DU48" s="76">
        <f t="shared" si="69"/>
        <v>3362171.2071517375</v>
      </c>
      <c r="DV48" s="76">
        <f t="shared" si="662"/>
        <v>6141309.4910897445</v>
      </c>
      <c r="DW48" s="76">
        <f t="shared" si="663"/>
        <v>9997420.8504807688</v>
      </c>
      <c r="DX48" s="76">
        <f t="shared" si="664"/>
        <v>9001471.6546459105</v>
      </c>
      <c r="DY48" s="76">
        <f t="shared" si="665"/>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34">SUM(B324:B330)</f>
        <v>13611345</v>
      </c>
      <c r="Y49" s="70">
        <f t="shared" si="1734"/>
        <v>15417370</v>
      </c>
      <c r="Z49" s="70">
        <f t="shared" si="1734"/>
        <v>20398366</v>
      </c>
      <c r="AA49" s="70">
        <f t="shared" si="1734"/>
        <v>14798395</v>
      </c>
      <c r="AB49" s="70">
        <f t="shared" si="1734"/>
        <v>15427701</v>
      </c>
      <c r="AC49" s="70">
        <f t="shared" si="1734"/>
        <v>12078800</v>
      </c>
      <c r="AD49" s="70">
        <f t="shared" si="1734"/>
        <v>19252966</v>
      </c>
      <c r="AE49" s="70">
        <f t="shared" si="1734"/>
        <v>21765797</v>
      </c>
      <c r="AF49" s="70">
        <f t="shared" ref="AF49" si="1735">SUM(J324:J330)</f>
        <v>25727053</v>
      </c>
      <c r="AG49" s="70">
        <f t="shared" ref="AG49" si="1736">SUM(K324:K330)</f>
        <v>19437395</v>
      </c>
      <c r="AH49" s="70">
        <f t="shared" ref="AH49" si="1737">SUM(L324:L330)</f>
        <v>13594662</v>
      </c>
      <c r="AI49" s="70">
        <f t="shared" ref="AI49" si="1738">SUM(M324:M330)</f>
        <v>15223680</v>
      </c>
      <c r="AJ49" s="70">
        <f t="shared" ref="AJ49" si="1739">SUM(N324:N330)</f>
        <v>18022987</v>
      </c>
      <c r="AK49" s="70">
        <f t="shared" ref="AK49" si="1740">SUM(O324:O330)</f>
        <v>14563596</v>
      </c>
      <c r="AL49" s="70">
        <f t="shared" ref="AL49" si="1741">SUM(P324:P330)</f>
        <v>24234067</v>
      </c>
      <c r="AM49" s="70">
        <f t="shared" ref="AM49" si="1742">SUM(Q324:Q330)</f>
        <v>34407029</v>
      </c>
      <c r="AN49" s="70">
        <f t="shared" ref="AN49" si="1743">SUM(R324:R330)</f>
        <v>27934364</v>
      </c>
      <c r="AO49" s="70">
        <f t="shared" ref="AO49" si="1744">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0.31420118343195269</v>
      </c>
      <c r="BM49" s="86">
        <f t="shared" si="144"/>
        <v>0.35514421338019181</v>
      </c>
      <c r="BN49" s="74"/>
      <c r="BO49" s="83" t="s">
        <v>474</v>
      </c>
      <c r="BP49" s="129">
        <f t="shared" ref="BP49:BW49" si="1745">SUMPRODUCT(AT324:AT330,B324:B330)/SUM(B324:B330)</f>
        <v>0.14215897767634278</v>
      </c>
      <c r="BQ49" s="129">
        <f t="shared" si="1745"/>
        <v>0.13269153818063653</v>
      </c>
      <c r="BR49" s="129">
        <f t="shared" si="1745"/>
        <v>9.9999999999999964E-2</v>
      </c>
      <c r="BS49" s="129">
        <f t="shared" si="1745"/>
        <v>0.15054457392169893</v>
      </c>
      <c r="BT49" s="129">
        <f t="shared" si="1745"/>
        <v>0.15</v>
      </c>
      <c r="BU49" s="129">
        <f t="shared" si="1745"/>
        <v>0.1128500570731364</v>
      </c>
      <c r="BV49" s="129">
        <f t="shared" si="1745"/>
        <v>9.6263713428189013E-2</v>
      </c>
      <c r="BW49" s="129">
        <f t="shared" si="1745"/>
        <v>0.23339034943218484</v>
      </c>
      <c r="BX49" s="129">
        <f t="shared" ref="BX49" si="1746">SUMPRODUCT(BB324:BB330,J324:J330)/SUM(J324:J330)</f>
        <v>0.2369133199334309</v>
      </c>
      <c r="BY49" s="129">
        <f t="shared" ref="BY49" si="1747">SUMPRODUCT(BC324:BC330,K324:K330)/SUM(K324:K330)</f>
        <v>0.10313825994148072</v>
      </c>
      <c r="BZ49" s="129">
        <f t="shared" ref="BZ49" si="1748">SUMPRODUCT(BD324:BD330,L324:L330)/SUM(L324:L330)</f>
        <v>0.26464271702746273</v>
      </c>
      <c r="CA49" s="129">
        <f t="shared" ref="CA49" si="1749">SUMPRODUCT(BE324:BE330,M324:M330)/SUM(M324:M330)</f>
        <v>0.21571428571428572</v>
      </c>
      <c r="CB49" s="129">
        <f t="shared" ref="CB49" si="1750">SUMPRODUCT(BF324:BF330,N324:N330)/SUM(N324:N330)</f>
        <v>0.21085284072544092</v>
      </c>
      <c r="CC49" s="129">
        <f t="shared" ref="CC49" si="1751">SUMPRODUCT(BG324:BG330,O324:O330)/SUM(O324:O330)</f>
        <v>0.21109985062262129</v>
      </c>
      <c r="CD49" s="129">
        <f t="shared" ref="CD49" si="1752">SUMPRODUCT(BH324:BH330,P324:P330)/SUM(P324:P330)</f>
        <v>0.28283785366362618</v>
      </c>
      <c r="CE49" s="129">
        <f t="shared" ref="CE49" si="1753">SUMPRODUCT(BI324:BI330,Q324:Q330)/SUM(Q324:Q330)</f>
        <v>0.37479799403000302</v>
      </c>
      <c r="CF49" s="129">
        <f t="shared" ref="CF49" si="1754">SUMPRODUCT(BJ324:BJ330,R324:R330)/SUM(R324:R330)</f>
        <v>0.21872290724555357</v>
      </c>
      <c r="CG49" s="129">
        <f t="shared" ref="CG49" si="1755">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281"/>
        <v>1934974.89</v>
      </c>
      <c r="DI49" s="76">
        <f t="shared" si="1282"/>
        <v>2045754.5400000003</v>
      </c>
      <c r="DJ49" s="76">
        <f t="shared" si="1283"/>
        <v>2039836.5999999992</v>
      </c>
      <c r="DK49" s="76">
        <f t="shared" si="1284"/>
        <v>2227818.0699999998</v>
      </c>
      <c r="DL49" s="76">
        <f t="shared" si="1285"/>
        <v>2314155.15</v>
      </c>
      <c r="DM49" s="76">
        <f t="shared" si="1286"/>
        <v>1363093.2693749999</v>
      </c>
      <c r="DN49" s="76">
        <f t="shared" si="1287"/>
        <v>1853362.0016666665</v>
      </c>
      <c r="DO49" s="76">
        <f t="shared" si="1288"/>
        <v>5079926.9675000003</v>
      </c>
      <c r="DP49" s="76">
        <f t="shared" si="1289"/>
        <v>6095081.5383333331</v>
      </c>
      <c r="DQ49" s="76">
        <f t="shared" si="1290"/>
        <v>2004739.0980952377</v>
      </c>
      <c r="DR49" s="76">
        <f t="shared" si="1291"/>
        <v>3597728.2887500003</v>
      </c>
      <c r="DS49" s="76">
        <f t="shared" si="1292"/>
        <v>3283965.2571428572</v>
      </c>
      <c r="DT49" s="76">
        <f t="shared" si="316"/>
        <v>3800198.007307692</v>
      </c>
      <c r="DU49" s="76">
        <f t="shared" si="69"/>
        <v>3074372.9401282049</v>
      </c>
      <c r="DV49" s="76">
        <f t="shared" si="662"/>
        <v>6854311.4958205121</v>
      </c>
      <c r="DW49" s="76">
        <f t="shared" si="663"/>
        <v>12895685.449732142</v>
      </c>
      <c r="DX49" s="76">
        <f t="shared" si="664"/>
        <v>6109885.3061355306</v>
      </c>
      <c r="DY49" s="76">
        <f t="shared" si="665"/>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25">
        <v>29920</v>
      </c>
      <c r="U50" s="181">
        <f t="shared" si="76"/>
        <v>3924616.2</v>
      </c>
      <c r="V50" s="68"/>
      <c r="W50" s="83" t="s">
        <v>475</v>
      </c>
      <c r="X50" s="70">
        <f t="shared" ref="X50:AE50" si="1756">SUM(B331:B337)</f>
        <v>19635070</v>
      </c>
      <c r="Y50" s="70">
        <f t="shared" si="1756"/>
        <v>13502919</v>
      </c>
      <c r="Z50" s="70">
        <f t="shared" si="1756"/>
        <v>16968223</v>
      </c>
      <c r="AA50" s="70">
        <f t="shared" si="1756"/>
        <v>10065187</v>
      </c>
      <c r="AB50" s="70">
        <f t="shared" si="1756"/>
        <v>10620836</v>
      </c>
      <c r="AC50" s="70">
        <f t="shared" si="1756"/>
        <v>15067555</v>
      </c>
      <c r="AD50" s="70">
        <f t="shared" si="1756"/>
        <v>16779521</v>
      </c>
      <c r="AE50" s="70">
        <f t="shared" si="1756"/>
        <v>13176241</v>
      </c>
      <c r="AF50" s="70">
        <f t="shared" ref="AF50" si="1757">SUM(J331:J337)</f>
        <v>20051837</v>
      </c>
      <c r="AG50" s="70">
        <f t="shared" ref="AG50" si="1758">SUM(K331:K337)</f>
        <v>21946706</v>
      </c>
      <c r="AH50" s="70">
        <f t="shared" ref="AH50" si="1759">SUM(L331:L337)</f>
        <v>15440139</v>
      </c>
      <c r="AI50" s="70">
        <f t="shared" ref="AI50" si="1760">SUM(M331:M337)</f>
        <v>15770820</v>
      </c>
      <c r="AJ50" s="70">
        <f t="shared" ref="AJ50" si="1761">SUM(N331:N337)</f>
        <v>15962996</v>
      </c>
      <c r="AK50" s="70">
        <f t="shared" ref="AK50" si="1762">SUM(O331:O337)</f>
        <v>18066895</v>
      </c>
      <c r="AL50" s="70">
        <f t="shared" ref="AL50" si="1763">SUM(P331:P337)</f>
        <v>15561024</v>
      </c>
      <c r="AM50" s="70">
        <f t="shared" ref="AM50" si="1764">SUM(Q331:Q337)</f>
        <v>33452336</v>
      </c>
      <c r="AN50" s="70">
        <f t="shared" ref="AN50" si="1765">SUM(R331:R337)</f>
        <v>25121921</v>
      </c>
      <c r="AO50" s="70">
        <f t="shared" ref="AO50" si="1766">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0.32125105663567205</v>
      </c>
      <c r="BM50" s="86">
        <f t="shared" si="144"/>
        <v>0.32626418665211249</v>
      </c>
      <c r="BN50" s="74"/>
      <c r="BO50" s="83" t="s">
        <v>475</v>
      </c>
      <c r="BP50" s="129">
        <f t="shared" ref="BP50:BW50" si="1767">SUMPRODUCT(AT331:AT337,B331:B337)/SUM(B331:B337)</f>
        <v>0.13107677983831992</v>
      </c>
      <c r="BQ50" s="129">
        <f t="shared" si="1767"/>
        <v>0.13285742142124973</v>
      </c>
      <c r="BR50" s="129">
        <f t="shared" si="1767"/>
        <v>0.11170907536988403</v>
      </c>
      <c r="BS50" s="129">
        <f t="shared" si="1767"/>
        <v>0.14350752201623276</v>
      </c>
      <c r="BT50" s="129">
        <f t="shared" si="1767"/>
        <v>0.15</v>
      </c>
      <c r="BU50" s="129">
        <f t="shared" si="1767"/>
        <v>0.11224595949470804</v>
      </c>
      <c r="BV50" s="129">
        <f t="shared" si="1767"/>
        <v>0.11166544573391973</v>
      </c>
      <c r="BW50" s="129">
        <f t="shared" si="1767"/>
        <v>0.22472022540419534</v>
      </c>
      <c r="BX50" s="129">
        <f t="shared" ref="BX50" si="1768">SUMPRODUCT(BB331:BB337,J331:J337)/SUM(J331:J337)</f>
        <v>0.22979982154087264</v>
      </c>
      <c r="BY50" s="129">
        <f t="shared" ref="BY50" si="1769">SUMPRODUCT(BC331:BC337,K331:K337)/SUM(K331:K337)</f>
        <v>0.10381881716098991</v>
      </c>
      <c r="BZ50" s="129">
        <f t="shared" ref="BZ50" si="1770">SUMPRODUCT(BD331:BD337,L331:L337)/SUM(L331:L337)</f>
        <v>0.30251901361876771</v>
      </c>
      <c r="CA50" s="129">
        <f t="shared" ref="CA50" si="1771">SUMPRODUCT(BE331:BE337,M331:M337)/SUM(M331:M337)</f>
        <v>0.23341834340709161</v>
      </c>
      <c r="CB50" s="129">
        <f t="shared" ref="CB50" si="1772">SUMPRODUCT(BF331:BF337,N331:N337)/SUM(N331:N337)</f>
        <v>0.22974974634304235</v>
      </c>
      <c r="CC50" s="129">
        <f t="shared" ref="CC50" si="1773">SUMPRODUCT(BG331:BG337,O331:O337)/SUM(O331:O337)</f>
        <v>0.25489598040738642</v>
      </c>
      <c r="CD50" s="129">
        <f t="shared" ref="CD50" si="1774">SUMPRODUCT(BH331:BH337,P331:P337)/SUM(P331:P337)</f>
        <v>0.28977249200079008</v>
      </c>
      <c r="CE50" s="129">
        <f t="shared" ref="CE50" si="1775">SUMPRODUCT(BI331:BI337,Q331:Q337)/SUM(Q331:Q337)</f>
        <v>0.36429950015135132</v>
      </c>
      <c r="CF50" s="129">
        <f t="shared" ref="CF50" si="1776">SUMPRODUCT(BJ331:BJ337,R331:R337)/SUM(R331:R337)</f>
        <v>0.23570258939329261</v>
      </c>
      <c r="CG50" s="129">
        <f t="shared" ref="CG50" si="1777">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9611.8316145393073</v>
      </c>
      <c r="DE50" s="88">
        <f t="shared" si="122"/>
        <v>1280461.7124147045</v>
      </c>
      <c r="DF50" s="49"/>
      <c r="DG50" s="89" t="s">
        <v>475</v>
      </c>
      <c r="DH50" s="76">
        <f t="shared" si="1281"/>
        <v>2573701.7475000001</v>
      </c>
      <c r="DI50" s="76">
        <f t="shared" si="1282"/>
        <v>1793963</v>
      </c>
      <c r="DJ50" s="76">
        <f t="shared" si="1283"/>
        <v>1895504.5019999996</v>
      </c>
      <c r="DK50" s="76">
        <f t="shared" si="1284"/>
        <v>1444430.0449999997</v>
      </c>
      <c r="DL50" s="76">
        <f t="shared" si="1285"/>
        <v>1593125.4</v>
      </c>
      <c r="DM50" s="76">
        <f t="shared" si="1286"/>
        <v>1691272.1682142857</v>
      </c>
      <c r="DN50" s="76">
        <f t="shared" si="1287"/>
        <v>1873692.6916666667</v>
      </c>
      <c r="DO50" s="76">
        <f t="shared" si="1288"/>
        <v>2960967.8475000001</v>
      </c>
      <c r="DP50" s="76">
        <f t="shared" si="1289"/>
        <v>4607908.5641666669</v>
      </c>
      <c r="DQ50" s="76">
        <f t="shared" si="1290"/>
        <v>2278481.0575000001</v>
      </c>
      <c r="DR50" s="76">
        <f t="shared" si="1291"/>
        <v>4670935.6204166664</v>
      </c>
      <c r="DS50" s="76">
        <f t="shared" si="1292"/>
        <v>3681198.6785714286</v>
      </c>
      <c r="DT50" s="76">
        <f t="shared" si="316"/>
        <v>3667494.2818749999</v>
      </c>
      <c r="DU50" s="76">
        <f t="shared" si="69"/>
        <v>4605178.9139423082</v>
      </c>
      <c r="DV50" s="76">
        <f t="shared" si="662"/>
        <v>4509156.7025641026</v>
      </c>
      <c r="DW50" s="76">
        <f t="shared" si="663"/>
        <v>12186669.283695055</v>
      </c>
      <c r="DX50" s="76">
        <f t="shared" si="664"/>
        <v>5921301.830233735</v>
      </c>
      <c r="DY50" s="76">
        <f t="shared" si="665"/>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25">
        <v>6588080</v>
      </c>
      <c r="U51" s="181">
        <f t="shared" si="76"/>
        <v>3070974.4</v>
      </c>
      <c r="V51" s="68"/>
      <c r="W51" s="83" t="s">
        <v>476</v>
      </c>
      <c r="X51" s="70">
        <f t="shared" ref="X51:AE51" si="1778">SUM(B338:B344)</f>
        <v>16924376</v>
      </c>
      <c r="Y51" s="70">
        <f t="shared" si="1778"/>
        <v>17252969</v>
      </c>
      <c r="Z51" s="70">
        <f t="shared" si="1778"/>
        <v>17247924</v>
      </c>
      <c r="AA51" s="70">
        <f t="shared" si="1778"/>
        <v>11736607</v>
      </c>
      <c r="AB51" s="70">
        <f t="shared" si="1778"/>
        <v>11317048</v>
      </c>
      <c r="AC51" s="70">
        <f t="shared" si="1778"/>
        <v>15484094</v>
      </c>
      <c r="AD51" s="70">
        <f t="shared" si="1778"/>
        <v>17147811</v>
      </c>
      <c r="AE51" s="70">
        <f t="shared" si="1778"/>
        <v>16560871</v>
      </c>
      <c r="AF51" s="70">
        <f t="shared" ref="AF51" si="1779">SUM(J338:J344)</f>
        <v>20003309</v>
      </c>
      <c r="AG51" s="70">
        <f t="shared" ref="AG51" si="1780">SUM(K338:K344)</f>
        <v>19944536</v>
      </c>
      <c r="AH51" s="70">
        <f t="shared" ref="AH51" si="1781">SUM(L338:L344)</f>
        <v>16317484</v>
      </c>
      <c r="AI51" s="70">
        <f t="shared" ref="AI51" si="1782">SUM(M338:M344)</f>
        <v>11815877</v>
      </c>
      <c r="AJ51" s="70">
        <f t="shared" ref="AJ51" si="1783">SUM(N338:N344)</f>
        <v>20479443</v>
      </c>
      <c r="AK51" s="70">
        <f t="shared" ref="AK51" si="1784">SUM(O338:O344)</f>
        <v>26246034</v>
      </c>
      <c r="AL51" s="70">
        <f t="shared" ref="AL51" si="1785">SUM(P338:P344)</f>
        <v>21915103</v>
      </c>
      <c r="AM51" s="70">
        <f t="shared" ref="AM51" si="1786">SUM(Q338:Q344)</f>
        <v>33895922</v>
      </c>
      <c r="AN51" s="70">
        <f t="shared" ref="AN51" si="1787">SUM(R338:R344)</f>
        <v>27291119</v>
      </c>
      <c r="AO51" s="70">
        <f t="shared" ref="AO51" si="1788">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0.32125105663567205</v>
      </c>
      <c r="BM51" s="86">
        <f t="shared" si="144"/>
        <v>0.2908605224580848</v>
      </c>
      <c r="BN51" s="74"/>
      <c r="BO51" s="83" t="s">
        <v>476</v>
      </c>
      <c r="BP51" s="129">
        <f t="shared" ref="BP51:BW51" si="1789">SUMPRODUCT(AT338:AT344,B338:B344)/SUM(B338:B344)</f>
        <v>0.1459689008622829</v>
      </c>
      <c r="BQ51" s="129">
        <f t="shared" si="1789"/>
        <v>0.20816033412374799</v>
      </c>
      <c r="BR51" s="129">
        <f t="shared" si="1789"/>
        <v>0.14130015792045464</v>
      </c>
      <c r="BS51" s="129">
        <f t="shared" si="1789"/>
        <v>0.15430332079791031</v>
      </c>
      <c r="BT51" s="129">
        <f t="shared" si="1789"/>
        <v>0.17051177701110751</v>
      </c>
      <c r="BU51" s="129">
        <f t="shared" si="1789"/>
        <v>0.1343258114854293</v>
      </c>
      <c r="BV51" s="129">
        <f t="shared" si="1789"/>
        <v>0.11006765061732951</v>
      </c>
      <c r="BW51" s="129">
        <f t="shared" si="1789"/>
        <v>0.19890069147530542</v>
      </c>
      <c r="BX51" s="129">
        <f t="shared" ref="BX51" si="1790">SUMPRODUCT(BB338:BB344,J338:J344)/SUM(J338:J344)</f>
        <v>0.2181541521514789</v>
      </c>
      <c r="BY51" s="129">
        <f t="shared" ref="BY51" si="1791">SUMPRODUCT(BC338:BC344,K338:K344)/SUM(K338:K344)</f>
        <v>0.10862812539233804</v>
      </c>
      <c r="BZ51" s="129">
        <f t="shared" ref="BZ51" si="1792">SUMPRODUCT(BD338:BD344,L338:L344)/SUM(L338:L344)</f>
        <v>0.39930505518364734</v>
      </c>
      <c r="CA51" s="129">
        <f t="shared" ref="CA51" si="1793">SUMPRODUCT(BE338:BE344,M338:M344)/SUM(M338:M344)</f>
        <v>0.22624711056149283</v>
      </c>
      <c r="CB51" s="129">
        <f t="shared" ref="CB51" si="1794">SUMPRODUCT(BF338:BF344,N338:N344)/SUM(N338:N344)</f>
        <v>0.24255867688881963</v>
      </c>
      <c r="CC51" s="129">
        <f t="shared" ref="CC51" si="1795">SUMPRODUCT(BG338:BG344,O338:O344)/SUM(O338:O344)</f>
        <v>0.26269291914000009</v>
      </c>
      <c r="CD51" s="129">
        <f t="shared" ref="CD51" si="1796">SUMPRODUCT(BH338:BH344,P338:P344)/SUM(P338:P344)</f>
        <v>0.30927391555439698</v>
      </c>
      <c r="CE51" s="129">
        <f t="shared" ref="CE51" si="1797">SUMPRODUCT(BI338:BI344,Q338:Q344)/SUM(Q338:Q344)</f>
        <v>0.35594280527813804</v>
      </c>
      <c r="CF51" s="129">
        <f t="shared" ref="CF51" si="1798">SUMPRODUCT(BJ338:BJ344,R338:R344)/SUM(R338:R344)</f>
        <v>0.28802260293271703</v>
      </c>
      <c r="CG51" s="129">
        <f t="shared" ref="CG51" si="1799">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2116427.6612003385</v>
      </c>
      <c r="DE51" s="88">
        <f t="shared" si="122"/>
        <v>893225.21843940357</v>
      </c>
      <c r="DF51" s="49"/>
      <c r="DG51" s="89" t="s">
        <v>476</v>
      </c>
      <c r="DH51" s="76">
        <f t="shared" si="1281"/>
        <v>2470432.5625</v>
      </c>
      <c r="DI51" s="76">
        <f t="shared" si="1282"/>
        <v>3591383.791666666</v>
      </c>
      <c r="DJ51" s="76">
        <f t="shared" si="1283"/>
        <v>2437134.3849999998</v>
      </c>
      <c r="DK51" s="76">
        <f t="shared" si="1284"/>
        <v>1810997.4349999998</v>
      </c>
      <c r="DL51" s="76">
        <f t="shared" si="1285"/>
        <v>1929689.9650000001</v>
      </c>
      <c r="DM51" s="76">
        <f t="shared" si="1286"/>
        <v>2079913.4916666669</v>
      </c>
      <c r="DN51" s="76">
        <f t="shared" si="1287"/>
        <v>1887419.2699999998</v>
      </c>
      <c r="DO51" s="76">
        <f t="shared" si="1288"/>
        <v>3293968.6933333329</v>
      </c>
      <c r="DP51" s="76">
        <f t="shared" si="1289"/>
        <v>4363804.9151190473</v>
      </c>
      <c r="DQ51" s="76">
        <f t="shared" si="1290"/>
        <v>2166537.5575000001</v>
      </c>
      <c r="DR51" s="76">
        <f t="shared" si="1291"/>
        <v>6515653.8490782827</v>
      </c>
      <c r="DS51" s="76">
        <f t="shared" si="1292"/>
        <v>2673308.0300000003</v>
      </c>
      <c r="DT51" s="76">
        <f t="shared" si="316"/>
        <v>4967466.5974999992</v>
      </c>
      <c r="DU51" s="76">
        <f t="shared" si="69"/>
        <v>6894647.2873076936</v>
      </c>
      <c r="DV51" s="76">
        <f t="shared" si="662"/>
        <v>6777769.714587912</v>
      </c>
      <c r="DW51" s="76">
        <f t="shared" si="663"/>
        <v>12065009.564168956</v>
      </c>
      <c r="DX51" s="76">
        <f t="shared" si="664"/>
        <v>7860459.1313265292</v>
      </c>
      <c r="DY51" s="76">
        <f t="shared" si="665"/>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800">SUM(B345:B351)</f>
        <v>20298630</v>
      </c>
      <c r="Y52" s="70">
        <f t="shared" si="1800"/>
        <v>15193032</v>
      </c>
      <c r="Z52" s="70">
        <f t="shared" si="1800"/>
        <v>20035000</v>
      </c>
      <c r="AA52" s="70">
        <f t="shared" si="1800"/>
        <v>11827831</v>
      </c>
      <c r="AB52" s="70">
        <f t="shared" si="1800"/>
        <v>10386955</v>
      </c>
      <c r="AC52" s="70">
        <f t="shared" si="1800"/>
        <v>17928027</v>
      </c>
      <c r="AD52" s="70">
        <f t="shared" si="1800"/>
        <v>13694416</v>
      </c>
      <c r="AE52" s="70">
        <f t="shared" si="1800"/>
        <v>12040017</v>
      </c>
      <c r="AF52" s="70">
        <f t="shared" ref="AF52" si="1801">SUM(J345:J351)</f>
        <v>20270113</v>
      </c>
      <c r="AG52" s="70">
        <f t="shared" ref="AG52" si="1802">SUM(K345:K351)</f>
        <v>20663298</v>
      </c>
      <c r="AH52" s="70">
        <f t="shared" ref="AH52" si="1803">SUM(L345:L351)</f>
        <v>18403752</v>
      </c>
      <c r="AI52" s="70">
        <f t="shared" ref="AI52" si="1804">SUM(M345:M351)</f>
        <v>18346943</v>
      </c>
      <c r="AJ52" s="70">
        <f t="shared" ref="AJ52" si="1805">SUM(N345:N351)</f>
        <v>27192475</v>
      </c>
      <c r="AK52" s="70">
        <f t="shared" ref="AK52" si="1806">SUM(O345:O351)</f>
        <v>31700221</v>
      </c>
      <c r="AL52" s="70">
        <f t="shared" ref="AL52" si="1807">SUM(P345:P351)</f>
        <v>23567009</v>
      </c>
      <c r="AM52" s="70">
        <f t="shared" ref="AM52" si="1808">SUM(Q345:Q351)</f>
        <v>33961805</v>
      </c>
      <c r="AN52" s="70">
        <f t="shared" ref="AN52" si="1809">SUM(R345:R351)</f>
        <v>28720732</v>
      </c>
      <c r="AO52" s="70">
        <f t="shared" ref="AO52" si="1810">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11">SUMPRODUCT(AT345:AT351,B345:B351)/SUM(B345:B351)</f>
        <v>0.17106624465366807</v>
      </c>
      <c r="BQ52" s="129">
        <f t="shared" si="1811"/>
        <v>0.26605956573977307</v>
      </c>
      <c r="BR52" s="129">
        <f t="shared" si="1811"/>
        <v>0.13928861442475665</v>
      </c>
      <c r="BS52" s="129">
        <f t="shared" si="1811"/>
        <v>0.25394603456880643</v>
      </c>
      <c r="BT52" s="129">
        <f t="shared" si="1811"/>
        <v>0.23023060054655092</v>
      </c>
      <c r="BU52" s="129">
        <f t="shared" si="1811"/>
        <v>0.17975600563854571</v>
      </c>
      <c r="BV52" s="129">
        <f t="shared" si="1811"/>
        <v>0.12302966065389961</v>
      </c>
      <c r="BW52" s="129">
        <f t="shared" si="1811"/>
        <v>0.25197394904010517</v>
      </c>
      <c r="BX52" s="129">
        <f t="shared" ref="BX52" si="1812">SUMPRODUCT(BB345:BB351,J345:J351)/SUM(J345:J351)</f>
        <v>0.27997899195233894</v>
      </c>
      <c r="BY52" s="129">
        <f t="shared" ref="BY52" si="1813">SUMPRODUCT(BC345:BC351,K345:K351)/SUM(K345:K351)</f>
        <v>0.13077855674345887</v>
      </c>
      <c r="BZ52" s="129">
        <f t="shared" ref="BZ52" si="1814">SUMPRODUCT(BD345:BD351,L345:L351)/SUM(L345:L351)</f>
        <v>0.46633905962490696</v>
      </c>
      <c r="CA52" s="129">
        <f t="shared" ref="CA52" si="1815">SUMPRODUCT(BE345:BE351,M345:M351)/SUM(M345:M351)</f>
        <v>0.30200286951658067</v>
      </c>
      <c r="CB52" s="129">
        <f t="shared" ref="CB52" si="1816">SUMPRODUCT(BF345:BF351,N345:N351)/SUM(N345:N351)</f>
        <v>0.26242155004892587</v>
      </c>
      <c r="CC52" s="129">
        <f t="shared" ref="CC52" si="1817">SUMPRODUCT(BG345:BG351,O345:O351)/SUM(O345:O351)</f>
        <v>0.30098385545736106</v>
      </c>
      <c r="CD52" s="129">
        <f t="shared" ref="CD52" si="1818">SUMPRODUCT(BH345:BH351,P345:P351)/SUM(P345:P351)</f>
        <v>0.30540995145983901</v>
      </c>
      <c r="CE52" s="129">
        <f t="shared" ref="CE52" si="1819">SUMPRODUCT(BI345:BI351,Q345:Q351)/SUM(Q345:Q351)</f>
        <v>0.36396293999620299</v>
      </c>
      <c r="CF52" s="129">
        <f t="shared" ref="CF52" si="1820">SUMPRODUCT(BJ345:BJ351,R345:R351)/SUM(R345:R351)</f>
        <v>0.33594900606809719</v>
      </c>
      <c r="CG52" s="129">
        <f t="shared" ref="CG52" si="1821">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281"/>
        <v>3472410.4057142865</v>
      </c>
      <c r="DI52" s="76">
        <f t="shared" si="1282"/>
        <v>4042251.4961904758</v>
      </c>
      <c r="DJ52" s="76">
        <f t="shared" si="1283"/>
        <v>2790647.3899999997</v>
      </c>
      <c r="DK52" s="76">
        <f t="shared" si="1284"/>
        <v>3003630.7800000003</v>
      </c>
      <c r="DL52" s="76">
        <f t="shared" si="1285"/>
        <v>2391394.8874999997</v>
      </c>
      <c r="DM52" s="76">
        <f t="shared" si="1286"/>
        <v>3222670.5225</v>
      </c>
      <c r="DN52" s="76">
        <f t="shared" si="1287"/>
        <v>1684819.3533333333</v>
      </c>
      <c r="DO52" s="76">
        <f t="shared" si="1288"/>
        <v>3033770.63</v>
      </c>
      <c r="DP52" s="76">
        <f t="shared" si="1289"/>
        <v>5675205.8045000006</v>
      </c>
      <c r="DQ52" s="76">
        <f t="shared" si="1290"/>
        <v>2702316.29</v>
      </c>
      <c r="DR52" s="76">
        <f t="shared" si="1291"/>
        <v>8582388.401250001</v>
      </c>
      <c r="DS52" s="76">
        <f t="shared" si="1292"/>
        <v>5540829.4328571428</v>
      </c>
      <c r="DT52" s="76">
        <f t="shared" si="316"/>
        <v>7135891.4391666651</v>
      </c>
      <c r="DU52" s="76">
        <f t="shared" si="69"/>
        <v>9541254.7354304008</v>
      </c>
      <c r="DV52" s="76">
        <f t="shared" si="662"/>
        <v>7197599.0747435894</v>
      </c>
      <c r="DW52" s="76">
        <f t="shared" si="663"/>
        <v>12360838.395377748</v>
      </c>
      <c r="DX52" s="76">
        <f t="shared" si="664"/>
        <v>9648701.3689481933</v>
      </c>
      <c r="DY52" s="76">
        <f t="shared" si="665"/>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22">SUM(B352:B358)</f>
        <v>19303273</v>
      </c>
      <c r="Y53" s="70">
        <f t="shared" si="1822"/>
        <v>15300154</v>
      </c>
      <c r="Z53" s="70">
        <f t="shared" si="1822"/>
        <v>18083911</v>
      </c>
      <c r="AA53" s="70">
        <f t="shared" si="1822"/>
        <v>12552110</v>
      </c>
      <c r="AB53" s="70">
        <f t="shared" si="1822"/>
        <v>14408497</v>
      </c>
      <c r="AC53" s="70">
        <f t="shared" si="1822"/>
        <v>17481763</v>
      </c>
      <c r="AD53" s="70">
        <f t="shared" si="1822"/>
        <v>14187170</v>
      </c>
      <c r="AE53" s="70">
        <f t="shared" si="1822"/>
        <v>11293753</v>
      </c>
      <c r="AF53" s="70">
        <f t="shared" si="1822"/>
        <v>17396380</v>
      </c>
      <c r="AG53" s="70">
        <f t="shared" ref="AG53" si="1823">SUM(K352:K358)</f>
        <v>15771150</v>
      </c>
      <c r="AH53" s="70">
        <f t="shared" ref="AH53" si="1824">SUM(L352:L358)</f>
        <v>17469601</v>
      </c>
      <c r="AI53" s="70">
        <f t="shared" ref="AI53" si="1825">SUM(M352:M358)</f>
        <v>18043707</v>
      </c>
      <c r="AJ53" s="70">
        <f t="shared" ref="AJ53" si="1826">SUM(N352:N358)</f>
        <v>21648124</v>
      </c>
      <c r="AK53" s="70">
        <f t="shared" ref="AK53" si="1827">SUM(O352:O358)</f>
        <v>25796690</v>
      </c>
      <c r="AL53" s="70">
        <f t="shared" ref="AL53" si="1828">SUM(P352:P358)</f>
        <v>29599837</v>
      </c>
      <c r="AM53" s="70">
        <f t="shared" ref="AM53" si="1829">SUM(Q352:Q358)</f>
        <v>29598210</v>
      </c>
      <c r="AN53" s="70">
        <f t="shared" ref="AN53" si="1830">SUM(R352:R358)</f>
        <v>30333110</v>
      </c>
      <c r="AO53" s="70">
        <f t="shared" ref="AO53" si="1831">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0.33466640502354783</v>
      </c>
      <c r="BM53" s="86">
        <f t="shared" si="144"/>
        <v>0.40672562623322456</v>
      </c>
      <c r="BN53" s="74"/>
      <c r="BO53" s="83" t="s">
        <v>478</v>
      </c>
      <c r="BP53" s="129">
        <f t="shared" ref="BP53:BX53" si="1832">SUMPRODUCT(AT352:AT358,B352:B358)/SUM(B352:B358)</f>
        <v>0.17371815827739237</v>
      </c>
      <c r="BQ53" s="129">
        <f t="shared" si="1832"/>
        <v>0.30421745493542091</v>
      </c>
      <c r="BR53" s="129">
        <f t="shared" si="1832"/>
        <v>0.17965388891026629</v>
      </c>
      <c r="BS53" s="129">
        <f t="shared" si="1832"/>
        <v>0.33478238326219506</v>
      </c>
      <c r="BT53" s="129">
        <f t="shared" si="1832"/>
        <v>0.36203517479998093</v>
      </c>
      <c r="BU53" s="129">
        <f t="shared" si="1832"/>
        <v>0.19961190251044281</v>
      </c>
      <c r="BV53" s="129">
        <f t="shared" si="1832"/>
        <v>0.15143731648618672</v>
      </c>
      <c r="BW53" s="129">
        <f t="shared" si="1832"/>
        <v>0.42784725974911381</v>
      </c>
      <c r="BX53" s="129">
        <f t="shared" si="1832"/>
        <v>0.38982753733822784</v>
      </c>
      <c r="BY53" s="129">
        <f t="shared" ref="BY53" si="1833">SUMPRODUCT(BC352:BC358,K352:K358)/SUM(K352:K358)</f>
        <v>0.15000000000000002</v>
      </c>
      <c r="BZ53" s="129">
        <f t="shared" ref="BZ53" si="1834">SUMPRODUCT(BD352:BD358,L352:L358)/SUM(L352:L358)</f>
        <v>0.50329848913983921</v>
      </c>
      <c r="CA53" s="129">
        <f t="shared" ref="CA53" si="1835">SUMPRODUCT(BE352:BE358,M352:M358)/SUM(M352:M358)</f>
        <v>0.34864537423188341</v>
      </c>
      <c r="CB53" s="129">
        <f t="shared" ref="CB53" si="1836">SUMPRODUCT(BF352:BF358,N352:N358)/SUM(N352:N358)</f>
        <v>0.29046931936868475</v>
      </c>
      <c r="CC53" s="129">
        <f t="shared" ref="CC53" si="1837">SUMPRODUCT(BG352:BG358,O352:O358)/SUM(O352:O358)</f>
        <v>0.36362953950287225</v>
      </c>
      <c r="CD53" s="129">
        <f t="shared" ref="CD53" si="1838">SUMPRODUCT(BH352:BH358,P352:P358)/SUM(P352:P358)</f>
        <v>0.32914111520461903</v>
      </c>
      <c r="CE53" s="129">
        <f t="shared" ref="CE53" si="1839">SUMPRODUCT(BI352:BI358,Q352:Q358)/SUM(Q352:Q358)</f>
        <v>0.36415564313333831</v>
      </c>
      <c r="CF53" s="129">
        <f t="shared" ref="CF53" si="1840">SUMPRODUCT(BJ352:BJ358,R352:R358)/SUM(R352:R358)</f>
        <v>0.36837418124910409</v>
      </c>
      <c r="CG53" s="129">
        <f t="shared" ref="CG53" si="1841">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2686048.2960400311</v>
      </c>
      <c r="DE53" s="88">
        <f t="shared" si="122"/>
        <v>1039792.3552176084</v>
      </c>
      <c r="DF53" s="49"/>
      <c r="DG53" s="89" t="s">
        <v>478</v>
      </c>
      <c r="DH53" s="76">
        <f t="shared" si="1281"/>
        <v>3353329.0342857148</v>
      </c>
      <c r="DI53" s="76">
        <f t="shared" si="1282"/>
        <v>4654573.91</v>
      </c>
      <c r="DJ53" s="76">
        <f t="shared" si="1283"/>
        <v>3248844.9378571426</v>
      </c>
      <c r="DK53" s="76">
        <f t="shared" si="1284"/>
        <v>4202225.3007692313</v>
      </c>
      <c r="DL53" s="76">
        <f t="shared" si="1285"/>
        <v>5216382.7300000004</v>
      </c>
      <c r="DM53" s="76">
        <f t="shared" si="1286"/>
        <v>3489567.9716666662</v>
      </c>
      <c r="DN53" s="76">
        <f t="shared" si="1287"/>
        <v>2148466.9533333336</v>
      </c>
      <c r="DO53" s="76">
        <f t="shared" si="1288"/>
        <v>4832001.2733333334</v>
      </c>
      <c r="DP53" s="76">
        <f t="shared" si="1289"/>
        <v>6781587.9740000004</v>
      </c>
      <c r="DQ53" s="76">
        <f t="shared" si="1290"/>
        <v>2365672.5000000005</v>
      </c>
      <c r="DR53" s="76">
        <f t="shared" si="1291"/>
        <v>8792423.7891758233</v>
      </c>
      <c r="DS53" s="76">
        <f t="shared" si="1292"/>
        <v>6290854.9795454545</v>
      </c>
      <c r="DT53" s="76">
        <f t="shared" si="316"/>
        <v>6288115.8438888891</v>
      </c>
      <c r="DU53" s="76">
        <f t="shared" si="69"/>
        <v>9380438.5053983498</v>
      </c>
      <c r="DV53" s="76">
        <f t="shared" si="662"/>
        <v>9742523.3600549456</v>
      </c>
      <c r="DW53" s="76">
        <f t="shared" si="663"/>
        <v>10778355.198145606</v>
      </c>
      <c r="DX53" s="76">
        <f t="shared" si="664"/>
        <v>11173934.560989011</v>
      </c>
      <c r="DY53" s="76">
        <f t="shared" si="665"/>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42">SUM(B359:B367)</f>
        <v>18506030</v>
      </c>
      <c r="Y54" s="70">
        <f t="shared" si="1842"/>
        <v>15742702</v>
      </c>
      <c r="Z54" s="70">
        <f t="shared" si="1842"/>
        <v>22336046</v>
      </c>
      <c r="AA54" s="70">
        <f t="shared" si="1842"/>
        <v>16546305</v>
      </c>
      <c r="AB54" s="70">
        <f t="shared" si="1842"/>
        <v>14660112</v>
      </c>
      <c r="AC54" s="70">
        <f t="shared" si="1842"/>
        <v>16779668</v>
      </c>
      <c r="AD54" s="70">
        <f t="shared" si="1842"/>
        <v>21010053</v>
      </c>
      <c r="AE54" s="70">
        <f t="shared" si="1842"/>
        <v>20709454</v>
      </c>
      <c r="AF54" s="70">
        <f t="shared" si="1842"/>
        <v>18677846</v>
      </c>
      <c r="AG54" s="70">
        <f t="shared" ref="AG54" si="1843">SUM(K359:K367)</f>
        <v>44701233</v>
      </c>
      <c r="AH54" s="70">
        <f t="shared" ref="AH54" si="1844">SUM(L359:L367)</f>
        <v>38697368</v>
      </c>
      <c r="AI54" s="70">
        <f t="shared" ref="AI54" si="1845">SUM(M359:M367)</f>
        <v>21255515</v>
      </c>
      <c r="AJ54" s="70">
        <f t="shared" ref="AJ54" si="1846">SUM(N359:N367)</f>
        <v>25615289</v>
      </c>
      <c r="AK54" s="70">
        <f t="shared" ref="AK54" si="1847">SUM(O359:O367)</f>
        <v>26778835</v>
      </c>
      <c r="AL54" s="70">
        <f t="shared" ref="AL54" si="1848">SUM(P359:P367)</f>
        <v>35617799</v>
      </c>
      <c r="AM54" s="70">
        <f t="shared" ref="AM54" si="1849">SUM(Q359:Q367)</f>
        <v>39301126</v>
      </c>
      <c r="AN54" s="70">
        <f t="shared" ref="AN54" si="1850">SUM(R359:R367)</f>
        <v>29202934</v>
      </c>
      <c r="AO54" s="70">
        <f t="shared" ref="AO54" si="1851">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0.33981946624803766</v>
      </c>
      <c r="BM54" s="86">
        <f t="shared" si="144"/>
        <v>0.3968118107995674</v>
      </c>
      <c r="BN54" s="74"/>
      <c r="BO54" s="92" t="s">
        <v>479</v>
      </c>
      <c r="BP54" s="129">
        <f t="shared" ref="BP54:BX54" si="1852">SUMPRODUCT(AT359:AT367,B359:B367)/SUM(B359:B367)</f>
        <v>0.16641820580463054</v>
      </c>
      <c r="BQ54" s="129">
        <f t="shared" si="1852"/>
        <v>0.32992837908850292</v>
      </c>
      <c r="BR54" s="129">
        <f t="shared" si="1852"/>
        <v>0.18697311914561782</v>
      </c>
      <c r="BS54" s="129">
        <f t="shared" si="1852"/>
        <v>0.33688200372785998</v>
      </c>
      <c r="BT54" s="129">
        <f t="shared" si="1852"/>
        <v>0.36332044461870416</v>
      </c>
      <c r="BU54" s="129">
        <f t="shared" si="1852"/>
        <v>0.19739429114307805</v>
      </c>
      <c r="BV54" s="129">
        <f t="shared" si="1852"/>
        <v>0.17666666666666667</v>
      </c>
      <c r="BW54" s="129">
        <f t="shared" si="1852"/>
        <v>0.48252653176338361</v>
      </c>
      <c r="BX54" s="129">
        <f t="shared" si="1852"/>
        <v>0.4455980257305901</v>
      </c>
      <c r="BY54" s="129">
        <f t="shared" ref="BY54" si="1853">SUMPRODUCT(BC359:BC367,K359:K367)/SUM(K359:K367)</f>
        <v>0.19651984923995275</v>
      </c>
      <c r="BZ54" s="129">
        <f t="shared" ref="BZ54" si="1854">SUMPRODUCT(BD359:BD367,L359:L367)/SUM(L359:L367)</f>
        <v>0.48544934129082007</v>
      </c>
      <c r="CA54" s="129">
        <f t="shared" ref="CA54" si="1855">SUMPRODUCT(BE359:BE367,M359:M367)/SUM(M359:M367)</f>
        <v>0.37376148453707192</v>
      </c>
      <c r="CB54" s="129">
        <f t="shared" ref="CB54" si="1856">SUMPRODUCT(BF359:BF367,N359:N367)/SUM(N359:N367)</f>
        <v>0.30172727718224651</v>
      </c>
      <c r="CC54" s="129">
        <f t="shared" ref="CC54" si="1857">SUMPRODUCT(BG359:BG367,O359:O367)/SUM(O359:O367)</f>
        <v>0.35594771556918003</v>
      </c>
      <c r="CD54" s="129">
        <f t="shared" ref="CD54" si="1858">SUMPRODUCT(BH359:BH367,P359:P367)/SUM(P359:P367)</f>
        <v>0.36735417864880071</v>
      </c>
      <c r="CE54" s="129">
        <f t="shared" ref="CE54" si="1859">SUMPRODUCT(BI359:BI367,Q359:Q367)/SUM(Q359:Q367)</f>
        <v>0.36361822451626175</v>
      </c>
      <c r="CF54" s="129">
        <f t="shared" ref="CF54" si="1860">SUMPRODUCT(BJ359:BJ367,R359:R367)/SUM(R359:R367)</f>
        <v>0.3870423270191275</v>
      </c>
      <c r="CG54" s="129">
        <f t="shared" ref="CG54" si="1861">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3666466.8392072213</v>
      </c>
      <c r="DE54" s="88">
        <f t="shared" si="122"/>
        <v>1946357.0115054243</v>
      </c>
      <c r="DF54" s="49"/>
      <c r="DG54" s="93" t="s">
        <v>479</v>
      </c>
      <c r="DH54" s="76">
        <f t="shared" ref="DH54:DS54" si="1862">BP54*X54</f>
        <v>3079740.3091666671</v>
      </c>
      <c r="DI54" s="76">
        <f t="shared" si="1862"/>
        <v>5193964.1533333333</v>
      </c>
      <c r="DJ54" s="76">
        <f t="shared" si="1862"/>
        <v>4176240.1900000004</v>
      </c>
      <c r="DK54" s="76">
        <f t="shared" si="1862"/>
        <v>5574152.3826923082</v>
      </c>
      <c r="DL54" s="76">
        <f t="shared" si="1862"/>
        <v>5326318.41</v>
      </c>
      <c r="DM54" s="76">
        <f t="shared" si="1862"/>
        <v>3312210.6704761903</v>
      </c>
      <c r="DN54" s="76">
        <f t="shared" si="1862"/>
        <v>3711776.03</v>
      </c>
      <c r="DO54" s="76">
        <f t="shared" si="1862"/>
        <v>9992861.0133333318</v>
      </c>
      <c r="DP54" s="76">
        <f t="shared" si="1862"/>
        <v>8322811.3024999993</v>
      </c>
      <c r="DQ54" s="76">
        <f t="shared" si="1862"/>
        <v>8784679.5700000003</v>
      </c>
      <c r="DR54" s="76">
        <f t="shared" si="1862"/>
        <v>18785611.80528846</v>
      </c>
      <c r="DS54" s="76">
        <f t="shared" si="1862"/>
        <v>7944492.841</v>
      </c>
      <c r="DT54" s="76">
        <f t="shared" si="316"/>
        <v>7728831.4042063504</v>
      </c>
      <c r="DU54" s="76">
        <f t="shared" si="69"/>
        <v>9531865.1438540034</v>
      </c>
      <c r="DV54" s="76">
        <f t="shared" si="662"/>
        <v>13084347.296923075</v>
      </c>
      <c r="DW54" s="76">
        <f t="shared" si="663"/>
        <v>14290605.657609891</v>
      </c>
      <c r="DX54" s="76">
        <f t="shared" si="664"/>
        <v>11302771.531145997</v>
      </c>
      <c r="DY54" s="76">
        <f t="shared" si="665"/>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0.33981946624803766</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198" t="s">
        <v>710</v>
      </c>
      <c r="BP56" s="198"/>
      <c r="BQ56" s="198"/>
      <c r="BR56" s="198"/>
      <c r="BS56" s="198"/>
      <c r="BT56" s="198"/>
      <c r="BU56" s="198"/>
      <c r="BV56" s="198"/>
      <c r="BW56" s="198"/>
      <c r="BX56" s="198"/>
      <c r="BY56" s="198"/>
      <c r="BZ56" s="198"/>
      <c r="CA56" s="198"/>
      <c r="CB56" s="198"/>
      <c r="CC56" s="198"/>
      <c r="CD56" s="198"/>
      <c r="CE56" s="198"/>
      <c r="CF56" s="198"/>
      <c r="CG56" s="198"/>
      <c r="CH56" s="198"/>
      <c r="CI56" s="198"/>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25">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0.36412872841444266</v>
      </c>
      <c r="BM59" s="86">
        <f t="shared" si="144"/>
        <v>0.3832920446453798</v>
      </c>
      <c r="BN59" s="74"/>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3469415.9754317109</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0.39648351648351654</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0.39648351648351654</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4071727.9138461542</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0.3976373626373626</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4017565.6760439556</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0.40585914085914082</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4634279.4659290705</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0.41025641025641035</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63">B67*AT67</f>
        <v>865214.44499999995</v>
      </c>
      <c r="CM67" s="76">
        <f t="shared" ref="CM67:CM130" si="1864">C67*AU67</f>
        <v>1126243.5799999998</v>
      </c>
      <c r="CN67" s="76">
        <f t="shared" ref="CN67:CN130" si="1865">D67*AV67</f>
        <v>932446.81166666665</v>
      </c>
      <c r="CO67" s="76">
        <f t="shared" ref="CO67:CO130" si="1866">E67*AW67</f>
        <v>1144385.4566666665</v>
      </c>
      <c r="CP67" s="76">
        <f t="shared" ref="CP67:CP130" si="1867">F67*AX67</f>
        <v>319398.61818181822</v>
      </c>
      <c r="CQ67" s="76">
        <f t="shared" ref="CQ67:CQ130" si="1868">G67*AY67</f>
        <v>720060.75000000012</v>
      </c>
      <c r="CR67" s="76">
        <f t="shared" ref="CR67:CR130" si="1869">H67*AZ67</f>
        <v>2606736.9033333338</v>
      </c>
      <c r="CS67" s="76">
        <f t="shared" ref="CS67:CS130" si="1870">I67*BA67</f>
        <v>1234643.3723076924</v>
      </c>
      <c r="CT67" s="76">
        <f t="shared" ref="CT67:CT130" si="1871">J67*BB67</f>
        <v>1078974.7319999998</v>
      </c>
      <c r="CU67" s="76">
        <f t="shared" ref="CU67:CU130" si="1872">K67*BC67</f>
        <v>1457209.3145299146</v>
      </c>
      <c r="CV67" s="76">
        <f t="shared" ref="CV67:CV130" si="1873">L67*BD67</f>
        <v>1487005.7424999999</v>
      </c>
      <c r="CW67" s="76">
        <f t="shared" ref="CW67:CW130" si="1874">M67*BE67</f>
        <v>633743.5974640745</v>
      </c>
      <c r="CX67" s="76">
        <f t="shared" ref="CX67:CX130" si="1875">N67*BF67</f>
        <v>782250.70000000007</v>
      </c>
      <c r="CY67" s="76">
        <f t="shared" ref="CY67:CY130" si="1876">O67*BG67</f>
        <v>866618.77500000002</v>
      </c>
      <c r="CZ67" s="76">
        <f t="shared" ref="CZ67:CZ130" si="1877">P67*BH67</f>
        <v>474566.24912087905</v>
      </c>
      <c r="DA67" s="76">
        <f t="shared" ref="DA67:DA130" si="1878">Q67*BI67</f>
        <v>0</v>
      </c>
      <c r="DB67" s="76">
        <f t="shared" ref="DB67:DB130" si="1879">R67*BJ67</f>
        <v>2857870.9805579036</v>
      </c>
      <c r="DC67" s="76">
        <f t="shared" ref="DC67:DD130" si="1880">S67*BK67</f>
        <v>4799752.1271428578</v>
      </c>
      <c r="DD67" s="76">
        <f t="shared" si="1880"/>
        <v>1528766.7692307695</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881">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0.41067307692307703</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63"/>
        <v>1194236.0099999998</v>
      </c>
      <c r="CM68" s="76">
        <f t="shared" si="1864"/>
        <v>729525.45399999991</v>
      </c>
      <c r="CN68" s="76">
        <f t="shared" si="1865"/>
        <v>613282.29666666663</v>
      </c>
      <c r="CO68" s="76">
        <f t="shared" si="1866"/>
        <v>77980.755000000005</v>
      </c>
      <c r="CP68" s="76">
        <f t="shared" si="1867"/>
        <v>1013907.7018181819</v>
      </c>
      <c r="CQ68" s="76">
        <f t="shared" si="1868"/>
        <v>610750.58916666673</v>
      </c>
      <c r="CR68" s="76">
        <f t="shared" si="1869"/>
        <v>2476407.89</v>
      </c>
      <c r="CS68" s="76">
        <f t="shared" si="1870"/>
        <v>1133194.2692307692</v>
      </c>
      <c r="CT68" s="76">
        <f t="shared" si="1871"/>
        <v>1294218.8429999999</v>
      </c>
      <c r="CU68" s="76">
        <f t="shared" si="1872"/>
        <v>1245365.5875213675</v>
      </c>
      <c r="CV68" s="76">
        <f t="shared" si="1873"/>
        <v>1190954.8499999999</v>
      </c>
      <c r="CW68" s="76">
        <f t="shared" si="1874"/>
        <v>602964.57142857148</v>
      </c>
      <c r="CX68" s="76">
        <f t="shared" si="1875"/>
        <v>972400.59000000008</v>
      </c>
      <c r="CY68" s="76">
        <f t="shared" si="1876"/>
        <v>5463161.8200000003</v>
      </c>
      <c r="CZ68" s="76">
        <f t="shared" si="1877"/>
        <v>25438.796978021979</v>
      </c>
      <c r="DA68" s="76">
        <f t="shared" si="1878"/>
        <v>1727221.1216071427</v>
      </c>
      <c r="DB68" s="76">
        <f t="shared" si="1879"/>
        <v>3347853.8393913782</v>
      </c>
      <c r="DC68" s="76">
        <f t="shared" si="1880"/>
        <v>3042041.116813187</v>
      </c>
      <c r="DD68" s="76">
        <f t="shared" si="1880"/>
        <v>4033846.1542307702</v>
      </c>
      <c r="DE68" s="88">
        <f t="shared" ref="DE68:DE131" si="1882">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881"/>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0.41067307692307703</v>
      </c>
      <c r="BM69" s="86">
        <f t="shared" ref="BM69:BM132" si="1883">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63"/>
        <v>1635937.7199999997</v>
      </c>
      <c r="CM69" s="76">
        <f t="shared" si="1864"/>
        <v>791543.13699999987</v>
      </c>
      <c r="CN69" s="76">
        <f t="shared" si="1865"/>
        <v>283603.64999999997</v>
      </c>
      <c r="CO69" s="76">
        <f t="shared" si="1866"/>
        <v>851161.58250000002</v>
      </c>
      <c r="CP69" s="76">
        <f t="shared" si="1867"/>
        <v>699788.5872727274</v>
      </c>
      <c r="CQ69" s="76">
        <f t="shared" si="1868"/>
        <v>989372.23000000021</v>
      </c>
      <c r="CR69" s="76">
        <f t="shared" si="1869"/>
        <v>1818001.3833333335</v>
      </c>
      <c r="CS69" s="76">
        <f t="shared" si="1870"/>
        <v>1903214.298076923</v>
      </c>
      <c r="CT69" s="76">
        <f t="shared" si="1871"/>
        <v>237272.03062499998</v>
      </c>
      <c r="CU69" s="76">
        <f t="shared" si="1872"/>
        <v>787450.61538461549</v>
      </c>
      <c r="CV69" s="76">
        <f t="shared" si="1873"/>
        <v>741817.24</v>
      </c>
      <c r="CW69" s="76">
        <f t="shared" si="1874"/>
        <v>822330.20307692327</v>
      </c>
      <c r="CX69" s="76">
        <f t="shared" si="1875"/>
        <v>906296.25000000023</v>
      </c>
      <c r="CY69" s="76">
        <f t="shared" si="1876"/>
        <v>239132.74000000005</v>
      </c>
      <c r="CZ69" s="76">
        <f t="shared" si="1877"/>
        <v>1753731.883923077</v>
      </c>
      <c r="DA69" s="76">
        <f t="shared" si="1878"/>
        <v>4191395.9789423076</v>
      </c>
      <c r="DB69" s="76">
        <f t="shared" si="1879"/>
        <v>3491741.0819315296</v>
      </c>
      <c r="DC69" s="76">
        <f t="shared" si="1880"/>
        <v>3808866.5785714285</v>
      </c>
      <c r="DD69" s="76">
        <f t="shared" si="1880"/>
        <v>0</v>
      </c>
      <c r="DE69" s="88">
        <f t="shared" si="1882"/>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881"/>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0.41551563820794601</v>
      </c>
      <c r="BM70" s="86">
        <f t="shared" si="1883"/>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63"/>
        <v>837959.59999999986</v>
      </c>
      <c r="CM70" s="76">
        <f t="shared" si="1864"/>
        <v>254530.8323076923</v>
      </c>
      <c r="CN70" s="76">
        <f t="shared" si="1865"/>
        <v>1365723.9749999999</v>
      </c>
      <c r="CO70" s="76">
        <f t="shared" si="1866"/>
        <v>987551.78250000009</v>
      </c>
      <c r="CP70" s="76">
        <f t="shared" si="1867"/>
        <v>604140.85636363656</v>
      </c>
      <c r="CQ70" s="76">
        <f t="shared" si="1868"/>
        <v>1530396.6166666667</v>
      </c>
      <c r="CR70" s="76">
        <f t="shared" si="1869"/>
        <v>1501710.98</v>
      </c>
      <c r="CS70" s="76">
        <f t="shared" si="1870"/>
        <v>105109.95961538462</v>
      </c>
      <c r="CT70" s="76">
        <f t="shared" si="1871"/>
        <v>1459811.026875</v>
      </c>
      <c r="CU70" s="76">
        <f t="shared" si="1872"/>
        <v>431604.18803418812</v>
      </c>
      <c r="CV70" s="76">
        <f t="shared" si="1873"/>
        <v>799231.49666666659</v>
      </c>
      <c r="CW70" s="76">
        <f t="shared" si="1874"/>
        <v>817136.06857142865</v>
      </c>
      <c r="CX70" s="76">
        <f t="shared" si="1875"/>
        <v>4757094.0000000009</v>
      </c>
      <c r="CY70" s="76">
        <f t="shared" si="1876"/>
        <v>1305935.4000000001</v>
      </c>
      <c r="CZ70" s="76">
        <f t="shared" si="1877"/>
        <v>2443666.481428572</v>
      </c>
      <c r="DA70" s="76">
        <f t="shared" si="1878"/>
        <v>4013092.7015777072</v>
      </c>
      <c r="DB70" s="76">
        <f t="shared" si="1879"/>
        <v>5059002.249598478</v>
      </c>
      <c r="DC70" s="76">
        <f t="shared" si="1880"/>
        <v>0</v>
      </c>
      <c r="DD70" s="76">
        <f t="shared" si="1880"/>
        <v>0</v>
      </c>
      <c r="DE70" s="88">
        <f t="shared" si="1882"/>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881"/>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0.41551563820794601</v>
      </c>
      <c r="BM71" s="86">
        <f t="shared" si="1883"/>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63"/>
        <v>1128871.1969999999</v>
      </c>
      <c r="CM71" s="76">
        <f t="shared" si="1864"/>
        <v>1482699.0923076924</v>
      </c>
      <c r="CN71" s="76">
        <f t="shared" si="1865"/>
        <v>883452.91999999993</v>
      </c>
      <c r="CO71" s="76">
        <f t="shared" si="1866"/>
        <v>552802.88750000007</v>
      </c>
      <c r="CP71" s="76">
        <f t="shared" si="1867"/>
        <v>777983.74000000022</v>
      </c>
      <c r="CQ71" s="76">
        <f t="shared" si="1868"/>
        <v>1160198.5833333335</v>
      </c>
      <c r="CR71" s="76">
        <f t="shared" si="1869"/>
        <v>415019.76666666666</v>
      </c>
      <c r="CS71" s="76">
        <f t="shared" si="1870"/>
        <v>2636919.9803846152</v>
      </c>
      <c r="CT71" s="76">
        <f t="shared" si="1871"/>
        <v>935124.94333333324</v>
      </c>
      <c r="CU71" s="76">
        <f t="shared" si="1872"/>
        <v>1190125.0400000003</v>
      </c>
      <c r="CV71" s="76">
        <f t="shared" si="1873"/>
        <v>1120463.46</v>
      </c>
      <c r="CW71" s="76">
        <f t="shared" si="1874"/>
        <v>4674802.7094674548</v>
      </c>
      <c r="CX71" s="76">
        <f t="shared" si="1875"/>
        <v>26447.134999999998</v>
      </c>
      <c r="CY71" s="76">
        <f t="shared" si="1876"/>
        <v>856838.0893750001</v>
      </c>
      <c r="CZ71" s="76">
        <f t="shared" si="1877"/>
        <v>2081825.0555555557</v>
      </c>
      <c r="DA71" s="76">
        <f t="shared" si="1878"/>
        <v>1711161.2153571423</v>
      </c>
      <c r="DB71" s="76">
        <f t="shared" si="1879"/>
        <v>2248168.1983516482</v>
      </c>
      <c r="DC71" s="76">
        <f t="shared" si="1880"/>
        <v>0</v>
      </c>
      <c r="DD71" s="76">
        <f t="shared" si="1880"/>
        <v>1966146.8692476759</v>
      </c>
      <c r="DE71" s="88">
        <f t="shared" si="1882"/>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881"/>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883"/>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63"/>
        <v>383929.91999999993</v>
      </c>
      <c r="CM72" s="76">
        <f t="shared" si="1864"/>
        <v>1195083.8514999999</v>
      </c>
      <c r="CN72" s="76">
        <f t="shared" si="1865"/>
        <v>962063.71199999994</v>
      </c>
      <c r="CO72" s="76">
        <f t="shared" si="1866"/>
        <v>811325.72</v>
      </c>
      <c r="CP72" s="76">
        <f t="shared" si="1867"/>
        <v>1109651.6472727275</v>
      </c>
      <c r="CQ72" s="76">
        <f t="shared" si="1868"/>
        <v>379366.43555555562</v>
      </c>
      <c r="CR72" s="76">
        <f t="shared" si="1869"/>
        <v>3374980.54</v>
      </c>
      <c r="CS72" s="76">
        <f t="shared" si="1870"/>
        <v>1875249.1657692308</v>
      </c>
      <c r="CT72" s="76">
        <f t="shared" si="1871"/>
        <v>1342129.855</v>
      </c>
      <c r="CU72" s="76">
        <f t="shared" si="1872"/>
        <v>1112038.2080000001</v>
      </c>
      <c r="CV72" s="76">
        <f t="shared" si="1873"/>
        <v>6443188.3107692301</v>
      </c>
      <c r="CW72" s="76">
        <f t="shared" si="1874"/>
        <v>68616.773076923069</v>
      </c>
      <c r="CX72" s="76">
        <f t="shared" si="1875"/>
        <v>578895.94499999995</v>
      </c>
      <c r="CY72" s="76">
        <f t="shared" si="1876"/>
        <v>1103562.815625</v>
      </c>
      <c r="CZ72" s="76">
        <f t="shared" si="1877"/>
        <v>1083002.5641758242</v>
      </c>
      <c r="DA72" s="76">
        <f t="shared" si="1878"/>
        <v>3672785.162142856</v>
      </c>
      <c r="DB72" s="76">
        <f t="shared" si="1879"/>
        <v>124055.06403212171</v>
      </c>
      <c r="DC72" s="76">
        <f t="shared" si="1880"/>
        <v>2375513.9464285714</v>
      </c>
      <c r="DD72" s="76">
        <f t="shared" si="1880"/>
        <v>4548931.2586305998</v>
      </c>
      <c r="DE72" s="88">
        <f t="shared" si="1882"/>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881"/>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883"/>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63"/>
        <v>2189427.9</v>
      </c>
      <c r="CM73" s="76">
        <f t="shared" si="1864"/>
        <v>987073.23799999978</v>
      </c>
      <c r="CN73" s="76">
        <f t="shared" si="1865"/>
        <v>1352137.1914285715</v>
      </c>
      <c r="CO73" s="76">
        <f t="shared" si="1866"/>
        <v>1056449.3699999999</v>
      </c>
      <c r="CP73" s="76">
        <f t="shared" si="1867"/>
        <v>606112.11818181828</v>
      </c>
      <c r="CQ73" s="76">
        <f t="shared" si="1868"/>
        <v>1532974.0800000003</v>
      </c>
      <c r="CR73" s="76">
        <f t="shared" si="1869"/>
        <v>2112009.9499999997</v>
      </c>
      <c r="CS73" s="76">
        <f t="shared" si="1870"/>
        <v>1537853.1341923079</v>
      </c>
      <c r="CT73" s="76">
        <f t="shared" si="1871"/>
        <v>1035804.5100000001</v>
      </c>
      <c r="CU73" s="76">
        <f t="shared" si="1872"/>
        <v>2846700.5920000002</v>
      </c>
      <c r="CV73" s="76">
        <f t="shared" si="1873"/>
        <v>146406.55600000001</v>
      </c>
      <c r="CW73" s="76">
        <f t="shared" si="1874"/>
        <v>1060195.535756551</v>
      </c>
      <c r="CX73" s="76">
        <f t="shared" si="1875"/>
        <v>1254566.1712499999</v>
      </c>
      <c r="CY73" s="76">
        <f t="shared" si="1876"/>
        <v>1195964.7806249999</v>
      </c>
      <c r="CZ73" s="76">
        <f t="shared" si="1877"/>
        <v>4428802.5825732602</v>
      </c>
      <c r="DA73" s="76">
        <f t="shared" si="1878"/>
        <v>739491.9915384613</v>
      </c>
      <c r="DB73" s="76">
        <f t="shared" si="1879"/>
        <v>0</v>
      </c>
      <c r="DC73" s="76">
        <f t="shared" si="1880"/>
        <v>5412482.7428571424</v>
      </c>
      <c r="DD73" s="76">
        <f t="shared" si="1880"/>
        <v>4461354.9427895183</v>
      </c>
      <c r="DE73" s="88">
        <f t="shared" si="1882"/>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881"/>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0.41101437024513948</v>
      </c>
      <c r="BM74" s="86">
        <f t="shared" si="1883"/>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63"/>
        <v>1060084.125</v>
      </c>
      <c r="CM74" s="76">
        <f t="shared" si="1864"/>
        <v>1316846.8749999998</v>
      </c>
      <c r="CN74" s="76">
        <f t="shared" si="1865"/>
        <v>1397920.7357142859</v>
      </c>
      <c r="CO74" s="76">
        <f t="shared" si="1866"/>
        <v>741765.91</v>
      </c>
      <c r="CP74" s="76">
        <f t="shared" si="1867"/>
        <v>265550.33090909099</v>
      </c>
      <c r="CQ74" s="76">
        <f t="shared" si="1868"/>
        <v>1314937.8488888892</v>
      </c>
      <c r="CR74" s="76">
        <f t="shared" si="1869"/>
        <v>1761704.5644444446</v>
      </c>
      <c r="CS74" s="76">
        <f t="shared" si="1870"/>
        <v>1889999.7895104897</v>
      </c>
      <c r="CT74" s="76">
        <f t="shared" si="1871"/>
        <v>1672492.0599999998</v>
      </c>
      <c r="CU74" s="76">
        <f t="shared" si="1872"/>
        <v>330763.65714285721</v>
      </c>
      <c r="CV74" s="76">
        <f t="shared" si="1873"/>
        <v>1496839.5920000002</v>
      </c>
      <c r="CW74" s="76">
        <f t="shared" si="1874"/>
        <v>911773.29459847847</v>
      </c>
      <c r="CX74" s="76">
        <f t="shared" si="1875"/>
        <v>1046247.06375</v>
      </c>
      <c r="CY74" s="76">
        <f t="shared" si="1876"/>
        <v>1236847.6012499998</v>
      </c>
      <c r="CZ74" s="76">
        <f t="shared" si="1877"/>
        <v>310126.9082692308</v>
      </c>
      <c r="DA74" s="76">
        <f t="shared" si="1878"/>
        <v>0</v>
      </c>
      <c r="DB74" s="76">
        <f t="shared" si="1879"/>
        <v>1598566.148427726</v>
      </c>
      <c r="DC74" s="76">
        <f t="shared" si="1880"/>
        <v>4967914.4228571421</v>
      </c>
      <c r="DD74" s="76">
        <f t="shared" si="1880"/>
        <v>1665934.1318512256</v>
      </c>
      <c r="DE74" s="88">
        <f t="shared" si="1882"/>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881"/>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0.41062975486052411</v>
      </c>
      <c r="BM75" s="86">
        <f t="shared" si="1883"/>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63"/>
        <v>935247.95090909093</v>
      </c>
      <c r="CM75" s="76">
        <f t="shared" si="1864"/>
        <v>1176757.5681818181</v>
      </c>
      <c r="CN75" s="76">
        <f t="shared" si="1865"/>
        <v>1545942.7285714287</v>
      </c>
      <c r="CO75" s="76">
        <f t="shared" si="1866"/>
        <v>278186.96142857143</v>
      </c>
      <c r="CP75" s="76">
        <f t="shared" si="1867"/>
        <v>1346026.3518181823</v>
      </c>
      <c r="CQ75" s="76">
        <f t="shared" si="1868"/>
        <v>1062633.817777778</v>
      </c>
      <c r="CR75" s="76">
        <f t="shared" si="1869"/>
        <v>1738443.1022222224</v>
      </c>
      <c r="CS75" s="76">
        <f t="shared" si="1870"/>
        <v>1668638.5159615385</v>
      </c>
      <c r="CT75" s="76">
        <f t="shared" si="1871"/>
        <v>1380762.7899999998</v>
      </c>
      <c r="CU75" s="76">
        <f t="shared" si="1872"/>
        <v>2536485.4857142861</v>
      </c>
      <c r="CV75" s="76">
        <f t="shared" si="1873"/>
        <v>1063949.9853333333</v>
      </c>
      <c r="CW75" s="76">
        <f t="shared" si="1874"/>
        <v>924990.31189349107</v>
      </c>
      <c r="CX75" s="76">
        <f t="shared" si="1875"/>
        <v>996332.39999999991</v>
      </c>
      <c r="CY75" s="76">
        <f t="shared" si="1876"/>
        <v>9407243.3793749996</v>
      </c>
      <c r="CZ75" s="76">
        <f t="shared" si="1877"/>
        <v>47876.406648351651</v>
      </c>
      <c r="DA75" s="76">
        <f t="shared" si="1878"/>
        <v>2212029.5027001565</v>
      </c>
      <c r="DB75" s="76">
        <f t="shared" si="1879"/>
        <v>3851931.696817413</v>
      </c>
      <c r="DC75" s="76">
        <f t="shared" si="1880"/>
        <v>2719731.3428571429</v>
      </c>
      <c r="DD75" s="76">
        <f t="shared" si="1880"/>
        <v>3836379.5237320373</v>
      </c>
      <c r="DE75" s="88">
        <f t="shared" si="1882"/>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881"/>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0.41062975486052411</v>
      </c>
      <c r="BM76" s="86">
        <f t="shared" si="1883"/>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63"/>
        <v>1266780.9000000001</v>
      </c>
      <c r="CM76" s="76">
        <f t="shared" si="1864"/>
        <v>1129988.5036363634</v>
      </c>
      <c r="CN76" s="76">
        <f t="shared" si="1865"/>
        <v>285144.42600000004</v>
      </c>
      <c r="CO76" s="76">
        <f t="shared" si="1866"/>
        <v>937935.50999999989</v>
      </c>
      <c r="CP76" s="76">
        <f t="shared" si="1867"/>
        <v>905097.50000000023</v>
      </c>
      <c r="CQ76" s="76">
        <f t="shared" si="1868"/>
        <v>1069761.6355555556</v>
      </c>
      <c r="CR76" s="76">
        <f t="shared" si="1869"/>
        <v>1633813.7399999998</v>
      </c>
      <c r="CS76" s="76">
        <f t="shared" si="1870"/>
        <v>2118583.0251201927</v>
      </c>
      <c r="CT76" s="76">
        <f t="shared" si="1871"/>
        <v>93511.660000000018</v>
      </c>
      <c r="CU76" s="76">
        <f t="shared" si="1872"/>
        <v>445292.66571428574</v>
      </c>
      <c r="CV76" s="76">
        <f t="shared" si="1873"/>
        <v>1216100.9200000002</v>
      </c>
      <c r="CW76" s="76">
        <f t="shared" si="1874"/>
        <v>1395766.1390532544</v>
      </c>
      <c r="CX76" s="76">
        <f t="shared" si="1875"/>
        <v>884178.61874999991</v>
      </c>
      <c r="CY76" s="76">
        <f t="shared" si="1876"/>
        <v>205663.62000000002</v>
      </c>
      <c r="CZ76" s="76">
        <f t="shared" si="1877"/>
        <v>1323823.2654395606</v>
      </c>
      <c r="DA76" s="76">
        <f t="shared" si="1878"/>
        <v>4711434.2840659348</v>
      </c>
      <c r="DB76" s="76">
        <f t="shared" si="1879"/>
        <v>5290688.8152564103</v>
      </c>
      <c r="DC76" s="76">
        <f t="shared" si="1880"/>
        <v>1631430.2892857143</v>
      </c>
      <c r="DD76" s="76">
        <f t="shared" si="1880"/>
        <v>0</v>
      </c>
      <c r="DE76" s="88">
        <f t="shared" si="1882"/>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881"/>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0.41007607776838551</v>
      </c>
      <c r="BM77" s="86">
        <f t="shared" si="1883"/>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63"/>
        <v>1828508.6113636361</v>
      </c>
      <c r="CM77" s="76">
        <f t="shared" si="1864"/>
        <v>427735.98636363627</v>
      </c>
      <c r="CN77" s="76">
        <f t="shared" si="1865"/>
        <v>1262603.8740000001</v>
      </c>
      <c r="CO77" s="76">
        <f t="shared" si="1866"/>
        <v>1177084.26</v>
      </c>
      <c r="CP77" s="76">
        <f t="shared" si="1867"/>
        <v>1427110.8918181818</v>
      </c>
      <c r="CQ77" s="76">
        <f t="shared" si="1868"/>
        <v>1297460.4177777779</v>
      </c>
      <c r="CR77" s="76">
        <f t="shared" si="1869"/>
        <v>1519813.3455555555</v>
      </c>
      <c r="CS77" s="76">
        <f t="shared" si="1870"/>
        <v>400425.57043269236</v>
      </c>
      <c r="CT77" s="76">
        <f t="shared" si="1871"/>
        <v>1757063.0200000003</v>
      </c>
      <c r="CU77" s="76">
        <f t="shared" si="1872"/>
        <v>1122141.8285714288</v>
      </c>
      <c r="CV77" s="76">
        <f t="shared" si="1873"/>
        <v>1054947.9133333336</v>
      </c>
      <c r="CW77" s="76">
        <f t="shared" si="1874"/>
        <v>1599050.1060714284</v>
      </c>
      <c r="CX77" s="76">
        <f t="shared" si="1875"/>
        <v>4433104.8562500002</v>
      </c>
      <c r="CY77" s="76">
        <f t="shared" si="1876"/>
        <v>1560749.8575000002</v>
      </c>
      <c r="CZ77" s="76">
        <f t="shared" si="1877"/>
        <v>3743785.3635897436</v>
      </c>
      <c r="DA77" s="76">
        <f t="shared" si="1878"/>
        <v>3874859.5159340664</v>
      </c>
      <c r="DB77" s="76">
        <f t="shared" si="1879"/>
        <v>3086585.6676246822</v>
      </c>
      <c r="DC77" s="76">
        <f t="shared" si="1880"/>
        <v>0</v>
      </c>
      <c r="DD77" s="76">
        <f t="shared" si="1880"/>
        <v>0</v>
      </c>
      <c r="DE77" s="88">
        <f t="shared" si="1882"/>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881"/>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0.41007607776838551</v>
      </c>
      <c r="BM78" s="86">
        <f t="shared" si="1883"/>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63"/>
        <v>1376918.2636363634</v>
      </c>
      <c r="CM78" s="76">
        <f t="shared" si="1864"/>
        <v>1348988.136363636</v>
      </c>
      <c r="CN78" s="76">
        <f t="shared" si="1865"/>
        <v>1508933.034</v>
      </c>
      <c r="CO78" s="76">
        <f t="shared" si="1866"/>
        <v>1043029.7200000001</v>
      </c>
      <c r="CP78" s="76">
        <f t="shared" si="1867"/>
        <v>1015345.5225641024</v>
      </c>
      <c r="CQ78" s="76">
        <f t="shared" si="1868"/>
        <v>1835633.0666666667</v>
      </c>
      <c r="CR78" s="76">
        <f t="shared" si="1869"/>
        <v>248318.27583333332</v>
      </c>
      <c r="CS78" s="76">
        <f t="shared" si="1870"/>
        <v>1627397.8788461541</v>
      </c>
      <c r="CT78" s="76">
        <f t="shared" si="1871"/>
        <v>2068474.3000000003</v>
      </c>
      <c r="CU78" s="76">
        <f t="shared" si="1872"/>
        <v>888731.20000000007</v>
      </c>
      <c r="CV78" s="76">
        <f t="shared" si="1873"/>
        <v>1077549.5450000002</v>
      </c>
      <c r="CW78" s="76">
        <f t="shared" si="1874"/>
        <v>6820789.9464285709</v>
      </c>
      <c r="CX78" s="76">
        <f t="shared" si="1875"/>
        <v>17910.497500000001</v>
      </c>
      <c r="CY78" s="76">
        <f t="shared" si="1876"/>
        <v>2432106.2925</v>
      </c>
      <c r="CZ78" s="76">
        <f t="shared" si="1877"/>
        <v>2247701.3756043958</v>
      </c>
      <c r="DA78" s="76">
        <f t="shared" si="1878"/>
        <v>3931115.3586813188</v>
      </c>
      <c r="DB78" s="76">
        <f t="shared" si="1879"/>
        <v>4310413.3791208779</v>
      </c>
      <c r="DC78" s="76">
        <f t="shared" si="1880"/>
        <v>0</v>
      </c>
      <c r="DD78" s="76">
        <f t="shared" si="1880"/>
        <v>3260437.3899577348</v>
      </c>
      <c r="DE78" s="88">
        <f t="shared" si="1882"/>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12103890</v>
      </c>
      <c r="U79" s="181">
        <f t="shared" si="1881"/>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0.41122992392223162</v>
      </c>
      <c r="BM79" s="86">
        <f t="shared" si="1883"/>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63"/>
        <v>557181.95363636361</v>
      </c>
      <c r="CM79" s="76">
        <f t="shared" si="1864"/>
        <v>1236436.9874999998</v>
      </c>
      <c r="CN79" s="76">
        <f t="shared" si="1865"/>
        <v>1138713.6499999999</v>
      </c>
      <c r="CO79" s="76">
        <f t="shared" si="1866"/>
        <v>1153632.02</v>
      </c>
      <c r="CP79" s="76">
        <f t="shared" si="1867"/>
        <v>1329095.6800000002</v>
      </c>
      <c r="CQ79" s="76">
        <f t="shared" si="1868"/>
        <v>354617.43818181817</v>
      </c>
      <c r="CR79" s="76">
        <f t="shared" si="1869"/>
        <v>2052185.6766666665</v>
      </c>
      <c r="CS79" s="76">
        <f t="shared" si="1870"/>
        <v>2112554.0637019239</v>
      </c>
      <c r="CT79" s="76">
        <f t="shared" si="1871"/>
        <v>946440.53666666674</v>
      </c>
      <c r="CU79" s="76">
        <f t="shared" si="1872"/>
        <v>1289776</v>
      </c>
      <c r="CV79" s="76">
        <f t="shared" si="1873"/>
        <v>4567103.7716666674</v>
      </c>
      <c r="CW79" s="76">
        <f t="shared" si="1874"/>
        <v>282902.94310439558</v>
      </c>
      <c r="CX79" s="76">
        <f t="shared" si="1875"/>
        <v>1275798.7012499999</v>
      </c>
      <c r="CY79" s="76">
        <f t="shared" si="1876"/>
        <v>2068503.415</v>
      </c>
      <c r="CZ79" s="76">
        <f t="shared" si="1877"/>
        <v>1481079.2645054944</v>
      </c>
      <c r="DA79" s="76">
        <f t="shared" si="1878"/>
        <v>2056225.4866483519</v>
      </c>
      <c r="DB79" s="76">
        <f t="shared" si="1879"/>
        <v>48141.973288250199</v>
      </c>
      <c r="DC79" s="76">
        <f t="shared" si="1880"/>
        <v>2707672.7535714288</v>
      </c>
      <c r="DD79" s="76">
        <f t="shared" si="1880"/>
        <v>4977481.7638630597</v>
      </c>
      <c r="DE79" s="88">
        <f t="shared" si="1882"/>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881"/>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0.41205832628909556</v>
      </c>
      <c r="BM80" s="86">
        <f t="shared" si="1883"/>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63"/>
        <v>1478542.9627272727</v>
      </c>
      <c r="CM80" s="76">
        <f t="shared" si="1864"/>
        <v>1390612.1124999998</v>
      </c>
      <c r="CN80" s="76">
        <f t="shared" si="1865"/>
        <v>1478932.656</v>
      </c>
      <c r="CO80" s="76">
        <f t="shared" si="1866"/>
        <v>2327317.3149999999</v>
      </c>
      <c r="CP80" s="76">
        <f t="shared" si="1867"/>
        <v>718098.68307692325</v>
      </c>
      <c r="CQ80" s="76">
        <f t="shared" si="1868"/>
        <v>1567002.3490909091</v>
      </c>
      <c r="CR80" s="76">
        <f t="shared" si="1869"/>
        <v>2140565.1583333332</v>
      </c>
      <c r="CS80" s="76">
        <f t="shared" si="1870"/>
        <v>1976225.0868750007</v>
      </c>
      <c r="CT80" s="76">
        <f t="shared" si="1871"/>
        <v>1202186.6422222222</v>
      </c>
      <c r="CU80" s="76">
        <f t="shared" si="1872"/>
        <v>3461237.6</v>
      </c>
      <c r="CV80" s="76">
        <f t="shared" si="1873"/>
        <v>662094.91499999992</v>
      </c>
      <c r="CW80" s="76">
        <f t="shared" si="1874"/>
        <v>1246491.6514285714</v>
      </c>
      <c r="CX80" s="76">
        <f t="shared" si="1875"/>
        <v>1448803.33125</v>
      </c>
      <c r="CY80" s="76">
        <f t="shared" si="1876"/>
        <v>2006462.608125</v>
      </c>
      <c r="CZ80" s="76">
        <f t="shared" si="1877"/>
        <v>903026.43967032968</v>
      </c>
      <c r="DA80" s="76">
        <f t="shared" si="1878"/>
        <v>481762.30766272196</v>
      </c>
      <c r="DB80" s="76">
        <f t="shared" si="1879"/>
        <v>0</v>
      </c>
      <c r="DC80" s="76">
        <f t="shared" si="1880"/>
        <v>5151304.7178571429</v>
      </c>
      <c r="DD80" s="76">
        <f t="shared" si="1880"/>
        <v>8322224.9914961969</v>
      </c>
      <c r="DE80" s="88">
        <f t="shared" si="1882"/>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881"/>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0.40530969030969027</v>
      </c>
      <c r="BM81" s="86">
        <f t="shared" si="1883"/>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63"/>
        <v>1668625.7977272728</v>
      </c>
      <c r="CM81" s="76">
        <f t="shared" si="1864"/>
        <v>2100224.3803846156</v>
      </c>
      <c r="CN81" s="76">
        <f t="shared" si="1865"/>
        <v>1335682.58</v>
      </c>
      <c r="CO81" s="76">
        <f t="shared" si="1866"/>
        <v>2585170.4400000004</v>
      </c>
      <c r="CP81" s="76">
        <f t="shared" si="1867"/>
        <v>446750.71840236679</v>
      </c>
      <c r="CQ81" s="76">
        <f t="shared" si="1868"/>
        <v>1461119.1109090908</v>
      </c>
      <c r="CR81" s="76">
        <f t="shared" si="1869"/>
        <v>1440951.7941666667</v>
      </c>
      <c r="CS81" s="76">
        <f t="shared" si="1870"/>
        <v>2071035.0458653853</v>
      </c>
      <c r="CT81" s="76">
        <f t="shared" si="1871"/>
        <v>1346291.84</v>
      </c>
      <c r="CU81" s="76">
        <f t="shared" si="1872"/>
        <v>568522.5</v>
      </c>
      <c r="CV81" s="76">
        <f t="shared" si="1873"/>
        <v>1152502.2037499999</v>
      </c>
      <c r="CW81" s="76">
        <f t="shared" si="1874"/>
        <v>2329263.0169413923</v>
      </c>
      <c r="CX81" s="76">
        <f t="shared" si="1875"/>
        <v>965820.71250000014</v>
      </c>
      <c r="CY81" s="76">
        <f t="shared" si="1876"/>
        <v>2009052.0756250001</v>
      </c>
      <c r="CZ81" s="76">
        <f t="shared" si="1877"/>
        <v>2729980.5310989008</v>
      </c>
      <c r="DA81" s="76">
        <f t="shared" si="1878"/>
        <v>0</v>
      </c>
      <c r="DB81" s="76">
        <f t="shared" si="1879"/>
        <v>1555165.8724936603</v>
      </c>
      <c r="DC81" s="76">
        <f t="shared" si="1880"/>
        <v>7359102.4607142862</v>
      </c>
      <c r="DD81" s="76">
        <f t="shared" si="1880"/>
        <v>4267693.7929670326</v>
      </c>
      <c r="DE81" s="88">
        <f t="shared" si="1882"/>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12425885</v>
      </c>
      <c r="U82" s="181">
        <f t="shared" si="1881"/>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0.40765234765234765</v>
      </c>
      <c r="BM82" s="86">
        <f t="shared" si="1883"/>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63"/>
        <v>1122694.0172727273</v>
      </c>
      <c r="CM82" s="76">
        <f t="shared" si="1864"/>
        <v>391315.45615384617</v>
      </c>
      <c r="CN82" s="76">
        <f t="shared" si="1865"/>
        <v>1192119.33</v>
      </c>
      <c r="CO82" s="76">
        <f t="shared" si="1866"/>
        <v>867369.13500000001</v>
      </c>
      <c r="CP82" s="76">
        <f t="shared" si="1867"/>
        <v>1256957.6183431952</v>
      </c>
      <c r="CQ82" s="76">
        <f t="shared" si="1868"/>
        <v>1288258.3490909091</v>
      </c>
      <c r="CR82" s="76">
        <f t="shared" si="1869"/>
        <v>1614206.1883333335</v>
      </c>
      <c r="CS82" s="76">
        <f t="shared" si="1870"/>
        <v>2082353.8970192315</v>
      </c>
      <c r="CT82" s="76">
        <f t="shared" si="1871"/>
        <v>3299507.52</v>
      </c>
      <c r="CU82" s="76">
        <f t="shared" si="1872"/>
        <v>2145359.58</v>
      </c>
      <c r="CV82" s="76">
        <f t="shared" si="1873"/>
        <v>2054148.3199999998</v>
      </c>
      <c r="CW82" s="76">
        <f t="shared" si="1874"/>
        <v>1957500.1036813185</v>
      </c>
      <c r="CX82" s="76">
        <f t="shared" si="1875"/>
        <v>1177132.1175000002</v>
      </c>
      <c r="CY82" s="76">
        <f t="shared" si="1876"/>
        <v>8928368.2650000006</v>
      </c>
      <c r="CZ82" s="76">
        <f t="shared" si="1877"/>
        <v>124065.65554445553</v>
      </c>
      <c r="DA82" s="76">
        <f t="shared" si="1878"/>
        <v>1515209.2956730772</v>
      </c>
      <c r="DB82" s="76">
        <f t="shared" si="1879"/>
        <v>5718628.1096703289</v>
      </c>
      <c r="DC82" s="76">
        <f t="shared" si="1880"/>
        <v>5007789.0392857147</v>
      </c>
      <c r="DD82" s="76">
        <f t="shared" si="1880"/>
        <v>5065441.1919080922</v>
      </c>
      <c r="DE82" s="88">
        <f t="shared" si="1882"/>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252462</v>
      </c>
      <c r="U83" s="181">
        <f t="shared" si="1881"/>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0.40765234765234765</v>
      </c>
      <c r="BM83" s="86">
        <f t="shared" si="1883"/>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63"/>
        <v>1245303.6495454544</v>
      </c>
      <c r="CM83" s="76">
        <f t="shared" si="1864"/>
        <v>1157204.2165384616</v>
      </c>
      <c r="CN83" s="76">
        <f t="shared" si="1865"/>
        <v>598468.29600000009</v>
      </c>
      <c r="CO83" s="76">
        <f t="shared" si="1866"/>
        <v>3018390.9400000004</v>
      </c>
      <c r="CP83" s="76">
        <f t="shared" si="1867"/>
        <v>1676091.7532544376</v>
      </c>
      <c r="CQ83" s="76">
        <f t="shared" si="1868"/>
        <v>1931330.5083333335</v>
      </c>
      <c r="CR83" s="76">
        <f t="shared" si="1869"/>
        <v>1768837.4266666668</v>
      </c>
      <c r="CS83" s="76">
        <f t="shared" si="1870"/>
        <v>1934324.6319230776</v>
      </c>
      <c r="CT83" s="76">
        <f t="shared" si="1871"/>
        <v>619521.15214285708</v>
      </c>
      <c r="CU83" s="76">
        <f t="shared" si="1872"/>
        <v>2661063.7500000005</v>
      </c>
      <c r="CV83" s="76">
        <f t="shared" si="1873"/>
        <v>1549866.5279999999</v>
      </c>
      <c r="CW83" s="76">
        <f t="shared" si="1874"/>
        <v>2051457.2742857144</v>
      </c>
      <c r="CX83" s="76">
        <f t="shared" si="1875"/>
        <v>1079273.0625000002</v>
      </c>
      <c r="CY83" s="76">
        <f t="shared" si="1876"/>
        <v>454735.24249999999</v>
      </c>
      <c r="CZ83" s="76">
        <f t="shared" si="1877"/>
        <v>1574422.0595004992</v>
      </c>
      <c r="DA83" s="76">
        <f t="shared" si="1878"/>
        <v>6364267.3043406606</v>
      </c>
      <c r="DB83" s="76">
        <f t="shared" si="1879"/>
        <v>7989941.6234404063</v>
      </c>
      <c r="DC83" s="76">
        <f t="shared" si="1880"/>
        <v>2174142.317857143</v>
      </c>
      <c r="DD83" s="76">
        <f t="shared" si="1880"/>
        <v>102916.72699300699</v>
      </c>
      <c r="DE83" s="88">
        <f t="shared" si="1882"/>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224075</v>
      </c>
      <c r="U84" s="181">
        <f t="shared" si="1881"/>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883"/>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63"/>
        <v>1462109.5145454544</v>
      </c>
      <c r="CM84" s="76">
        <f t="shared" si="1864"/>
        <v>314690.36681818182</v>
      </c>
      <c r="CN84" s="76">
        <f t="shared" si="1865"/>
        <v>1583922.3720000002</v>
      </c>
      <c r="CO84" s="76">
        <f t="shared" si="1866"/>
        <v>1675144.7000000002</v>
      </c>
      <c r="CP84" s="76">
        <f t="shared" si="1867"/>
        <v>1488155.5491715975</v>
      </c>
      <c r="CQ84" s="76">
        <f t="shared" si="1868"/>
        <v>1609010.6825000001</v>
      </c>
      <c r="CR84" s="76">
        <f t="shared" si="1869"/>
        <v>1295479.385</v>
      </c>
      <c r="CS84" s="76">
        <f t="shared" si="1870"/>
        <v>260757.01538461537</v>
      </c>
      <c r="CT84" s="76">
        <f t="shared" si="1871"/>
        <v>3114927.4371428569</v>
      </c>
      <c r="CU84" s="76">
        <f t="shared" si="1872"/>
        <v>2476805.7577777784</v>
      </c>
      <c r="CV84" s="76">
        <f t="shared" si="1873"/>
        <v>1809459.8260000001</v>
      </c>
      <c r="CW84" s="76">
        <f t="shared" si="1874"/>
        <v>2175417.5551948054</v>
      </c>
      <c r="CX84" s="76">
        <f t="shared" si="1875"/>
        <v>4132588.0350000006</v>
      </c>
      <c r="CY84" s="76">
        <f t="shared" si="1876"/>
        <v>2885608.2324999999</v>
      </c>
      <c r="CZ84" s="76">
        <f t="shared" si="1877"/>
        <v>3372347.7433366636</v>
      </c>
      <c r="DA84" s="76">
        <f t="shared" si="1878"/>
        <v>5628608.9865384623</v>
      </c>
      <c r="DB84" s="76">
        <f t="shared" si="1879"/>
        <v>3583054.0539194136</v>
      </c>
      <c r="DC84" s="76">
        <f t="shared" si="1880"/>
        <v>0</v>
      </c>
      <c r="DD84" s="76">
        <f t="shared" si="1880"/>
        <v>90985.325434981685</v>
      </c>
      <c r="DE84" s="88">
        <f t="shared" si="1882"/>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6008306</v>
      </c>
      <c r="U85" s="181">
        <f t="shared" si="1881"/>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883"/>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63"/>
        <v>1239062.0172727271</v>
      </c>
      <c r="CM85" s="76">
        <f t="shared" si="1864"/>
        <v>1601480.5913636363</v>
      </c>
      <c r="CN85" s="76">
        <f t="shared" si="1865"/>
        <v>594935.4</v>
      </c>
      <c r="CO85" s="76">
        <f t="shared" si="1866"/>
        <v>1743633.7600000002</v>
      </c>
      <c r="CP85" s="76">
        <f t="shared" si="1867"/>
        <v>1298987.0251479289</v>
      </c>
      <c r="CQ85" s="76">
        <f t="shared" si="1868"/>
        <v>2104831.4841666669</v>
      </c>
      <c r="CR85" s="76">
        <f t="shared" si="1869"/>
        <v>148126.04999999999</v>
      </c>
      <c r="CS85" s="76">
        <f t="shared" si="1870"/>
        <v>1930936.3384615383</v>
      </c>
      <c r="CT85" s="76">
        <f t="shared" si="1871"/>
        <v>3003532.875</v>
      </c>
      <c r="CU85" s="76">
        <f t="shared" si="1872"/>
        <v>3653320.802222223</v>
      </c>
      <c r="CV85" s="76">
        <f t="shared" si="1873"/>
        <v>1914752.27</v>
      </c>
      <c r="CW85" s="76">
        <f t="shared" si="1874"/>
        <v>6811925.4961038968</v>
      </c>
      <c r="CX85" s="76">
        <f t="shared" si="1875"/>
        <v>309176.64</v>
      </c>
      <c r="CY85" s="76">
        <f t="shared" si="1876"/>
        <v>3757469.5512499996</v>
      </c>
      <c r="CZ85" s="76">
        <f t="shared" si="1877"/>
        <v>6991812.2166544562</v>
      </c>
      <c r="DA85" s="76">
        <f t="shared" si="1878"/>
        <v>3661372.0901690614</v>
      </c>
      <c r="DB85" s="76">
        <f t="shared" si="1879"/>
        <v>2841207.0785207101</v>
      </c>
      <c r="DC85" s="76">
        <f t="shared" si="1880"/>
        <v>0</v>
      </c>
      <c r="DD85" s="76">
        <f t="shared" si="1880"/>
        <v>2439663.8479212453</v>
      </c>
      <c r="DE85" s="88">
        <f t="shared" si="1882"/>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12734532</v>
      </c>
      <c r="U86" s="181">
        <f t="shared" si="1881"/>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0.40479853479853484</v>
      </c>
      <c r="BM86" s="86">
        <f t="shared" si="1883"/>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63"/>
        <v>452953.13999999996</v>
      </c>
      <c r="CM86" s="76">
        <f t="shared" si="1864"/>
        <v>1038511.8234615384</v>
      </c>
      <c r="CN86" s="76">
        <f t="shared" si="1865"/>
        <v>1264537.9140000001</v>
      </c>
      <c r="CO86" s="76">
        <f t="shared" si="1866"/>
        <v>1582915.9850000001</v>
      </c>
      <c r="CP86" s="76">
        <f t="shared" si="1867"/>
        <v>1807342.6485207102</v>
      </c>
      <c r="CQ86" s="76">
        <f t="shared" si="1868"/>
        <v>404426.47083333333</v>
      </c>
      <c r="CR86" s="76">
        <f t="shared" si="1869"/>
        <v>2459574.7199999997</v>
      </c>
      <c r="CS86" s="76">
        <f t="shared" si="1870"/>
        <v>2659815.1250961539</v>
      </c>
      <c r="CT86" s="76">
        <f t="shared" si="1871"/>
        <v>2258858.88</v>
      </c>
      <c r="CU86" s="76">
        <f t="shared" si="1872"/>
        <v>2838433.095555556</v>
      </c>
      <c r="CV86" s="76">
        <f t="shared" si="1873"/>
        <v>4363197.2949999999</v>
      </c>
      <c r="CW86" s="76">
        <f t="shared" si="1874"/>
        <v>813666.04930069938</v>
      </c>
      <c r="CX86" s="76">
        <f t="shared" si="1875"/>
        <v>997300.38</v>
      </c>
      <c r="CY86" s="76">
        <f t="shared" si="1876"/>
        <v>2866251.4749999996</v>
      </c>
      <c r="CZ86" s="76">
        <f t="shared" si="1877"/>
        <v>2245530.6486935285</v>
      </c>
      <c r="DA86" s="76">
        <f t="shared" si="1878"/>
        <v>1875257.4442265427</v>
      </c>
      <c r="DB86" s="76">
        <f t="shared" si="1879"/>
        <v>353513.47624683008</v>
      </c>
      <c r="DC86" s="76">
        <f t="shared" si="1880"/>
        <v>2881512.2535714288</v>
      </c>
      <c r="DD86" s="76">
        <f t="shared" si="1880"/>
        <v>5154919.8949450552</v>
      </c>
      <c r="DE86" s="88">
        <f t="shared" si="1882"/>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12958213</v>
      </c>
      <c r="U87" s="181">
        <f t="shared" si="1881"/>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0.39369963369963373</v>
      </c>
      <c r="BM87" s="86">
        <f t="shared" si="1883"/>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63"/>
        <v>1982077.9254545453</v>
      </c>
      <c r="CM87" s="76">
        <f t="shared" si="1864"/>
        <v>1522770.5688461538</v>
      </c>
      <c r="CN87" s="76">
        <f t="shared" si="1865"/>
        <v>1534700.7840000002</v>
      </c>
      <c r="CO87" s="76">
        <f t="shared" si="1866"/>
        <v>3703746.97</v>
      </c>
      <c r="CP87" s="76">
        <f t="shared" si="1867"/>
        <v>2712154.6041420121</v>
      </c>
      <c r="CQ87" s="76">
        <f t="shared" si="1868"/>
        <v>2618084.8316666665</v>
      </c>
      <c r="CR87" s="76">
        <f t="shared" si="1869"/>
        <v>1460574.9977777777</v>
      </c>
      <c r="CS87" s="76">
        <f t="shared" si="1870"/>
        <v>2267880.9114358975</v>
      </c>
      <c r="CT87" s="76">
        <f t="shared" si="1871"/>
        <v>2527283.52</v>
      </c>
      <c r="CU87" s="76">
        <f t="shared" si="1872"/>
        <v>7406829.132222224</v>
      </c>
      <c r="CV87" s="76">
        <f t="shared" si="1873"/>
        <v>864480.79124999989</v>
      </c>
      <c r="CW87" s="76">
        <f t="shared" si="1874"/>
        <v>2689429.8569430569</v>
      </c>
      <c r="CX87" s="76">
        <f t="shared" si="1875"/>
        <v>1516194.19</v>
      </c>
      <c r="CY87" s="76">
        <f t="shared" si="1876"/>
        <v>2809760.5024999995</v>
      </c>
      <c r="CZ87" s="76">
        <f t="shared" si="1877"/>
        <v>2721489.9705494507</v>
      </c>
      <c r="DA87" s="76">
        <f t="shared" si="1878"/>
        <v>441703.08925612847</v>
      </c>
      <c r="DB87" s="76">
        <f t="shared" si="1879"/>
        <v>228442.6035502959</v>
      </c>
      <c r="DC87" s="76">
        <f t="shared" si="1880"/>
        <v>6029468.9642857146</v>
      </c>
      <c r="DD87" s="76">
        <f t="shared" si="1880"/>
        <v>5101643.7115018321</v>
      </c>
      <c r="DE87" s="88">
        <f t="shared" si="1882"/>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11088492</v>
      </c>
      <c r="U88" s="181">
        <f t="shared" si="1881"/>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0.39763736263736266</v>
      </c>
      <c r="BM88" s="86">
        <f t="shared" si="1883"/>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63"/>
        <v>778876.71590909082</v>
      </c>
      <c r="CM88" s="76">
        <f t="shared" si="1864"/>
        <v>1207751.1896153847</v>
      </c>
      <c r="CN88" s="76">
        <f t="shared" si="1865"/>
        <v>1547156.058</v>
      </c>
      <c r="CO88" s="76">
        <f t="shared" si="1866"/>
        <v>7335616.6150000002</v>
      </c>
      <c r="CP88" s="76">
        <f t="shared" si="1867"/>
        <v>277804.80497041414</v>
      </c>
      <c r="CQ88" s="76">
        <f t="shared" si="1868"/>
        <v>2047125.4333333329</v>
      </c>
      <c r="CR88" s="76">
        <f t="shared" si="1869"/>
        <v>1067355.7655555557</v>
      </c>
      <c r="CS88" s="76">
        <f t="shared" si="1870"/>
        <v>2302501.4086666671</v>
      </c>
      <c r="CT88" s="76">
        <f t="shared" si="1871"/>
        <v>2171254.5387500003</v>
      </c>
      <c r="CU88" s="76">
        <f t="shared" si="1872"/>
        <v>224862.6</v>
      </c>
      <c r="CV88" s="76">
        <f t="shared" si="1873"/>
        <v>1923418.7549999999</v>
      </c>
      <c r="CW88" s="76">
        <f t="shared" si="1874"/>
        <v>3310960.4126273724</v>
      </c>
      <c r="CX88" s="76">
        <f t="shared" si="1875"/>
        <v>1577396.6763636363</v>
      </c>
      <c r="CY88" s="76">
        <f t="shared" si="1876"/>
        <v>1121057.0049999999</v>
      </c>
      <c r="CZ88" s="76">
        <f t="shared" si="1877"/>
        <v>1194271.5520879123</v>
      </c>
      <c r="DA88" s="76">
        <f t="shared" si="1878"/>
        <v>0</v>
      </c>
      <c r="DB88" s="76">
        <f t="shared" si="1879"/>
        <v>2360614.0913863066</v>
      </c>
      <c r="DC88" s="76">
        <f t="shared" si="1880"/>
        <v>5768140.3785714293</v>
      </c>
      <c r="DD88" s="76">
        <f t="shared" si="1880"/>
        <v>4409198.7145054946</v>
      </c>
      <c r="DE88" s="88">
        <f t="shared" si="1882"/>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9870072</v>
      </c>
      <c r="U89" s="181">
        <f t="shared" si="1881"/>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0.38833166833166838</v>
      </c>
      <c r="BM89" s="86">
        <f t="shared" si="1883"/>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63"/>
        <v>1468823.1354545453</v>
      </c>
      <c r="CM89" s="76">
        <f t="shared" si="1864"/>
        <v>1166625.5900000001</v>
      </c>
      <c r="CN89" s="76">
        <f t="shared" si="1865"/>
        <v>2430586.764</v>
      </c>
      <c r="CO89" s="76">
        <f t="shared" si="1866"/>
        <v>869969.06666666677</v>
      </c>
      <c r="CP89" s="76">
        <f t="shared" si="1867"/>
        <v>1470911.2204733724</v>
      </c>
      <c r="CQ89" s="76">
        <f t="shared" si="1868"/>
        <v>2642779.4533333327</v>
      </c>
      <c r="CR89" s="76">
        <f t="shared" si="1869"/>
        <v>1072834.6644444445</v>
      </c>
      <c r="CS89" s="76">
        <f t="shared" si="1870"/>
        <v>2743464.6693333336</v>
      </c>
      <c r="CT89" s="76">
        <f t="shared" si="1871"/>
        <v>4385104.4737500008</v>
      </c>
      <c r="CU89" s="76">
        <f t="shared" si="1872"/>
        <v>1689477</v>
      </c>
      <c r="CV89" s="76">
        <f t="shared" si="1873"/>
        <v>2206038.9224999999</v>
      </c>
      <c r="CW89" s="76">
        <f t="shared" si="1874"/>
        <v>3746267.5798501503</v>
      </c>
      <c r="CX89" s="76">
        <f t="shared" si="1875"/>
        <v>1751082.9018181816</v>
      </c>
      <c r="CY89" s="76">
        <f t="shared" si="1876"/>
        <v>2940671.7074999996</v>
      </c>
      <c r="CZ89" s="76">
        <f t="shared" si="1877"/>
        <v>103868.82961538462</v>
      </c>
      <c r="DA89" s="76">
        <f t="shared" si="1878"/>
        <v>2104610.3443956045</v>
      </c>
      <c r="DB89" s="76">
        <f t="shared" si="1879"/>
        <v>6320178.8033812325</v>
      </c>
      <c r="DC89" s="76">
        <f t="shared" si="1880"/>
        <v>4552066.0714285718</v>
      </c>
      <c r="DD89" s="76">
        <f t="shared" si="1880"/>
        <v>3832861.5263136867</v>
      </c>
      <c r="DE89" s="88">
        <f t="shared" si="1882"/>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617875</v>
      </c>
      <c r="U90" s="181">
        <f t="shared" si="1881"/>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0.38833166833166838</v>
      </c>
      <c r="BM90" s="86">
        <f t="shared" si="1883"/>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63"/>
        <v>1566678.4427272729</v>
      </c>
      <c r="CM90" s="76">
        <f t="shared" si="1864"/>
        <v>1245472.3287500001</v>
      </c>
      <c r="CN90" s="76">
        <f t="shared" si="1865"/>
        <v>374301.83999999997</v>
      </c>
      <c r="CO90" s="76">
        <f t="shared" si="1866"/>
        <v>3233860.7866666671</v>
      </c>
      <c r="CP90" s="76">
        <f t="shared" si="1867"/>
        <v>1778976.8300591712</v>
      </c>
      <c r="CQ90" s="76">
        <f t="shared" si="1868"/>
        <v>2900542.6799999992</v>
      </c>
      <c r="CR90" s="76">
        <f t="shared" si="1869"/>
        <v>1109413.3544444444</v>
      </c>
      <c r="CS90" s="76">
        <f t="shared" si="1870"/>
        <v>3301090.7926666667</v>
      </c>
      <c r="CT90" s="76">
        <f t="shared" si="1871"/>
        <v>982700.08571428584</v>
      </c>
      <c r="CU90" s="76">
        <f t="shared" si="1872"/>
        <v>2384098.1657142858</v>
      </c>
      <c r="CV90" s="76">
        <f t="shared" si="1873"/>
        <v>1834730.0924999998</v>
      </c>
      <c r="CW90" s="76">
        <f t="shared" si="1874"/>
        <v>3814318.3880341882</v>
      </c>
      <c r="CX90" s="76">
        <f t="shared" si="1875"/>
        <v>1703369.7890909088</v>
      </c>
      <c r="CY90" s="76">
        <f t="shared" si="1876"/>
        <v>0</v>
      </c>
      <c r="CZ90" s="76">
        <f t="shared" si="1877"/>
        <v>1572215.6948076924</v>
      </c>
      <c r="DA90" s="76">
        <f t="shared" si="1878"/>
        <v>7493872.098791209</v>
      </c>
      <c r="DB90" s="76">
        <f t="shared" si="1879"/>
        <v>6002153.4195787534</v>
      </c>
      <c r="DC90" s="76">
        <f t="shared" si="1880"/>
        <v>4259213.8678571433</v>
      </c>
      <c r="DD90" s="76">
        <f t="shared" si="1880"/>
        <v>239940.42957042961</v>
      </c>
      <c r="DE90" s="88">
        <f t="shared" si="1882"/>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979650</v>
      </c>
      <c r="U91" s="181">
        <f t="shared" si="1881"/>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0.38113386613386607</v>
      </c>
      <c r="BM91" s="86">
        <f t="shared" si="1883"/>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63"/>
        <v>1884106.2427272727</v>
      </c>
      <c r="CM91" s="76">
        <f t="shared" si="1864"/>
        <v>444864.99583333347</v>
      </c>
      <c r="CN91" s="76">
        <f t="shared" si="1865"/>
        <v>2313167.31</v>
      </c>
      <c r="CO91" s="76">
        <f t="shared" si="1866"/>
        <v>2548388.2233333327</v>
      </c>
      <c r="CP91" s="76">
        <f t="shared" si="1867"/>
        <v>2102721.8117751474</v>
      </c>
      <c r="CQ91" s="76">
        <f t="shared" si="1868"/>
        <v>2876974.3291666661</v>
      </c>
      <c r="CR91" s="76">
        <f t="shared" si="1869"/>
        <v>2751085.5866666664</v>
      </c>
      <c r="CS91" s="76">
        <f t="shared" si="1870"/>
        <v>642693.31600000011</v>
      </c>
      <c r="CT91" s="76">
        <f t="shared" si="1871"/>
        <v>2634702.0857142862</v>
      </c>
      <c r="CU91" s="76">
        <f t="shared" si="1872"/>
        <v>2010084.5599999998</v>
      </c>
      <c r="CV91" s="76">
        <f t="shared" si="1873"/>
        <v>1924549.0087499998</v>
      </c>
      <c r="CW91" s="76">
        <f t="shared" si="1874"/>
        <v>3365432.5825641025</v>
      </c>
      <c r="CX91" s="76">
        <f t="shared" si="1875"/>
        <v>6107768.4727272717</v>
      </c>
      <c r="CY91" s="76">
        <f t="shared" si="1876"/>
        <v>1768805.0656249998</v>
      </c>
      <c r="CZ91" s="76">
        <f t="shared" si="1877"/>
        <v>7862452.4288461544</v>
      </c>
      <c r="DA91" s="76">
        <f t="shared" si="1878"/>
        <v>6308920.2838827837</v>
      </c>
      <c r="DB91" s="76">
        <f t="shared" si="1879"/>
        <v>3372810.6588507323</v>
      </c>
      <c r="DC91" s="76">
        <f t="shared" si="1880"/>
        <v>46571.428571428572</v>
      </c>
      <c r="DD91" s="76">
        <f t="shared" si="1880"/>
        <v>373377.7919580419</v>
      </c>
      <c r="DE91" s="88">
        <f t="shared" si="1882"/>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18108457</v>
      </c>
      <c r="U92" s="181">
        <f t="shared" si="1881"/>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0.38113386613386607</v>
      </c>
      <c r="BM92" s="86">
        <f t="shared" si="1883"/>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63"/>
        <v>3465219.5949999997</v>
      </c>
      <c r="CM92" s="76">
        <f t="shared" si="1864"/>
        <v>2138440.0250000008</v>
      </c>
      <c r="CN92" s="76">
        <f t="shared" si="1865"/>
        <v>1795108.3616666668</v>
      </c>
      <c r="CO92" s="76">
        <f t="shared" si="1866"/>
        <v>2788352.5366666666</v>
      </c>
      <c r="CP92" s="76">
        <f t="shared" si="1867"/>
        <v>2347407.6963905324</v>
      </c>
      <c r="CQ92" s="76">
        <f t="shared" si="1868"/>
        <v>4376880.8833333328</v>
      </c>
      <c r="CR92" s="76">
        <f t="shared" si="1869"/>
        <v>105134.65666666668</v>
      </c>
      <c r="CS92" s="76">
        <f t="shared" si="1870"/>
        <v>2805510.0346666672</v>
      </c>
      <c r="CT92" s="76">
        <f t="shared" si="1871"/>
        <v>2960365.6444444447</v>
      </c>
      <c r="CU92" s="76">
        <f t="shared" si="1872"/>
        <v>1693735.7039999997</v>
      </c>
      <c r="CV92" s="76">
        <f t="shared" si="1873"/>
        <v>1905229.0125</v>
      </c>
      <c r="CW92" s="76">
        <f t="shared" si="1874"/>
        <v>7426863.4953846149</v>
      </c>
      <c r="CX92" s="76">
        <f t="shared" si="1875"/>
        <v>638981.05374999996</v>
      </c>
      <c r="CY92" s="76">
        <f t="shared" si="1876"/>
        <v>1017628.75</v>
      </c>
      <c r="CZ92" s="76">
        <f t="shared" si="1877"/>
        <v>3442938.6206730772</v>
      </c>
      <c r="DA92" s="76">
        <f t="shared" si="1878"/>
        <v>3437003.0679487181</v>
      </c>
      <c r="DB92" s="76">
        <f t="shared" si="1879"/>
        <v>3889080.8957264964</v>
      </c>
      <c r="DC92" s="76">
        <f t="shared" si="1880"/>
        <v>0</v>
      </c>
      <c r="DD92" s="76">
        <f t="shared" si="1880"/>
        <v>6901746.2261288697</v>
      </c>
      <c r="DE92" s="88">
        <f t="shared" si="1882"/>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27825679</v>
      </c>
      <c r="U93" s="181">
        <f t="shared" si="1881"/>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0.37561438561438548</v>
      </c>
      <c r="BM93" s="86">
        <f t="shared" si="1883"/>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63"/>
        <v>498744.22909090912</v>
      </c>
      <c r="CM93" s="76">
        <f t="shared" si="1864"/>
        <v>1657656.3490909091</v>
      </c>
      <c r="CN93" s="76">
        <f t="shared" si="1865"/>
        <v>1508946.4316666666</v>
      </c>
      <c r="CO93" s="76">
        <f t="shared" si="1866"/>
        <v>2727768.0183333331</v>
      </c>
      <c r="CP93" s="76">
        <f t="shared" si="1867"/>
        <v>2691268.1330177514</v>
      </c>
      <c r="CQ93" s="76">
        <f t="shared" si="1868"/>
        <v>623340.76000000013</v>
      </c>
      <c r="CR93" s="76">
        <f t="shared" si="1869"/>
        <v>1616675.4216666666</v>
      </c>
      <c r="CS93" s="76">
        <f t="shared" si="1870"/>
        <v>3285368.8093333333</v>
      </c>
      <c r="CT93" s="76">
        <f t="shared" si="1871"/>
        <v>2893487.1344444444</v>
      </c>
      <c r="CU93" s="76">
        <f t="shared" si="1872"/>
        <v>1996056.3599999996</v>
      </c>
      <c r="CV93" s="76">
        <f t="shared" si="1873"/>
        <v>6173070.3749999991</v>
      </c>
      <c r="CW93" s="76">
        <f t="shared" si="1874"/>
        <v>287769.28000000003</v>
      </c>
      <c r="CX93" s="76">
        <f t="shared" si="1875"/>
        <v>2232292.03125</v>
      </c>
      <c r="CY93" s="76">
        <f t="shared" si="1876"/>
        <v>1146938.8306249999</v>
      </c>
      <c r="CZ93" s="76">
        <f t="shared" si="1877"/>
        <v>3935315.487980769</v>
      </c>
      <c r="DA93" s="76">
        <f t="shared" si="1878"/>
        <v>2756194.1854395606</v>
      </c>
      <c r="DB93" s="76">
        <f t="shared" si="1879"/>
        <v>1303646.3980463981</v>
      </c>
      <c r="DC93" s="76">
        <f t="shared" si="1880"/>
        <v>4197900.8357142862</v>
      </c>
      <c r="DD93" s="76">
        <f t="shared" si="1880"/>
        <v>10451725.321888108</v>
      </c>
      <c r="DE93" s="88">
        <f t="shared" si="1882"/>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22435098</v>
      </c>
      <c r="U94" s="181">
        <f t="shared" si="1881"/>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883"/>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63"/>
        <v>1851714.1840909091</v>
      </c>
      <c r="CM94" s="76">
        <f t="shared" si="1864"/>
        <v>2080400.08</v>
      </c>
      <c r="CN94" s="76">
        <f t="shared" si="1865"/>
        <v>1600008.7799999998</v>
      </c>
      <c r="CO94" s="76">
        <f t="shared" si="1866"/>
        <v>1516776.96</v>
      </c>
      <c r="CP94" s="76">
        <f t="shared" si="1867"/>
        <v>1872912.8170414199</v>
      </c>
      <c r="CQ94" s="76">
        <f t="shared" si="1868"/>
        <v>3134287.6133333337</v>
      </c>
      <c r="CR94" s="76">
        <f t="shared" si="1869"/>
        <v>1469679.543888889</v>
      </c>
      <c r="CS94" s="76">
        <f t="shared" si="1870"/>
        <v>2685764.3806666667</v>
      </c>
      <c r="CT94" s="76">
        <f t="shared" si="1871"/>
        <v>3670271.0766666667</v>
      </c>
      <c r="CU94" s="76">
        <f t="shared" si="1872"/>
        <v>4589971.4399999995</v>
      </c>
      <c r="CV94" s="76">
        <f t="shared" si="1873"/>
        <v>151381.16999999998</v>
      </c>
      <c r="CW94" s="76">
        <f t="shared" si="1874"/>
        <v>2960180.8000000003</v>
      </c>
      <c r="CX94" s="76">
        <f t="shared" si="1875"/>
        <v>2221487.3925000001</v>
      </c>
      <c r="CY94" s="76">
        <f t="shared" si="1876"/>
        <v>1151681.8049999999</v>
      </c>
      <c r="CZ94" s="76">
        <f t="shared" si="1877"/>
        <v>5266537.03125</v>
      </c>
      <c r="DA94" s="76">
        <f t="shared" si="1878"/>
        <v>1670837.4977106228</v>
      </c>
      <c r="DB94" s="76">
        <f t="shared" si="1879"/>
        <v>1381450.5494505495</v>
      </c>
      <c r="DC94" s="76">
        <f t="shared" si="1880"/>
        <v>5951863.2642857144</v>
      </c>
      <c r="DD94" s="76">
        <f t="shared" si="1880"/>
        <v>8344578.9329370623</v>
      </c>
      <c r="DE94" s="88">
        <f t="shared" si="1882"/>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15199371</v>
      </c>
      <c r="U95" s="181">
        <f t="shared" si="1881"/>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v>
      </c>
      <c r="BM95" s="86">
        <f t="shared" si="1883"/>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63"/>
        <v>1098265.5249999999</v>
      </c>
      <c r="CM95" s="76">
        <f t="shared" si="1864"/>
        <v>2376619.1709090909</v>
      </c>
      <c r="CN95" s="76">
        <f t="shared" si="1865"/>
        <v>2642322.1399999997</v>
      </c>
      <c r="CO95" s="76">
        <f t="shared" si="1866"/>
        <v>3058910.78</v>
      </c>
      <c r="CP95" s="76">
        <f t="shared" si="1867"/>
        <v>679046.24010256422</v>
      </c>
      <c r="CQ95" s="76">
        <f t="shared" si="1868"/>
        <v>2743390.7150000003</v>
      </c>
      <c r="CR95" s="76">
        <f t="shared" si="1869"/>
        <v>1325543.4616666667</v>
      </c>
      <c r="CS95" s="76">
        <f t="shared" si="1870"/>
        <v>3017262.9353846153</v>
      </c>
      <c r="CT95" s="76">
        <f t="shared" si="1871"/>
        <v>3401687.0022222223</v>
      </c>
      <c r="CU95" s="76">
        <f t="shared" si="1872"/>
        <v>905052.9444444445</v>
      </c>
      <c r="CV95" s="76">
        <f t="shared" si="1873"/>
        <v>2619764.17</v>
      </c>
      <c r="CW95" s="76">
        <f t="shared" si="1874"/>
        <v>3319958.884285714</v>
      </c>
      <c r="CX95" s="76">
        <f t="shared" si="1875"/>
        <v>2701064.8000000003</v>
      </c>
      <c r="CY95" s="76">
        <f t="shared" si="1876"/>
        <v>1426406.0018181817</v>
      </c>
      <c r="CZ95" s="76">
        <f t="shared" si="1877"/>
        <v>934359.81346153852</v>
      </c>
      <c r="DA95" s="76">
        <f t="shared" si="1878"/>
        <v>486338.66133866133</v>
      </c>
      <c r="DB95" s="76">
        <f t="shared" si="1879"/>
        <v>4040568.4315684317</v>
      </c>
      <c r="DC95" s="76">
        <f t="shared" si="1880"/>
        <v>7767555.1285714284</v>
      </c>
      <c r="DD95" s="76">
        <f t="shared" si="1880"/>
        <v>5636229.9833305152</v>
      </c>
      <c r="DE95" s="88">
        <f t="shared" si="1882"/>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18393661</v>
      </c>
      <c r="U96" s="181">
        <f t="shared" si="1881"/>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0.36729923922231611</v>
      </c>
      <c r="BM96" s="86">
        <f t="shared" si="1883"/>
        <v>0.33453176080515662</v>
      </c>
      <c r="BN96" s="98"/>
      <c r="CI96" s="98"/>
      <c r="CK96" s="87">
        <v>39542</v>
      </c>
      <c r="CL96" s="76">
        <f t="shared" si="1863"/>
        <v>1203118.5313636365</v>
      </c>
      <c r="CM96" s="76">
        <f t="shared" si="1864"/>
        <v>2428896.669090909</v>
      </c>
      <c r="CN96" s="76">
        <f t="shared" si="1865"/>
        <v>2306859.0133333332</v>
      </c>
      <c r="CO96" s="76">
        <f t="shared" si="1866"/>
        <v>328113.6166666667</v>
      </c>
      <c r="CP96" s="76">
        <f t="shared" si="1867"/>
        <v>2100061.8805384617</v>
      </c>
      <c r="CQ96" s="76">
        <f t="shared" si="1868"/>
        <v>2611944.1555555556</v>
      </c>
      <c r="CR96" s="76">
        <f t="shared" si="1869"/>
        <v>1107951.828</v>
      </c>
      <c r="CS96" s="76">
        <f t="shared" si="1870"/>
        <v>3320331.8721428574</v>
      </c>
      <c r="CT96" s="76">
        <f t="shared" si="1871"/>
        <v>3872096.1077777776</v>
      </c>
      <c r="CU96" s="76">
        <f t="shared" si="1872"/>
        <v>1544920.8055555555</v>
      </c>
      <c r="CV96" s="76">
        <f t="shared" si="1873"/>
        <v>3165250.08</v>
      </c>
      <c r="CW96" s="76">
        <f t="shared" si="1874"/>
        <v>3260962.1971428576</v>
      </c>
      <c r="CX96" s="76">
        <f t="shared" si="1875"/>
        <v>2497151.6933333338</v>
      </c>
      <c r="CY96" s="76">
        <f t="shared" si="1876"/>
        <v>3808040.9318181816</v>
      </c>
      <c r="CZ96" s="76">
        <f t="shared" si="1877"/>
        <v>0</v>
      </c>
      <c r="DA96" s="76">
        <f t="shared" si="1878"/>
        <v>2867185.7473276723</v>
      </c>
      <c r="DB96" s="76">
        <f t="shared" si="1879"/>
        <v>8508490.2379120868</v>
      </c>
      <c r="DC96" s="76">
        <f t="shared" si="1880"/>
        <v>4531509.9642857146</v>
      </c>
      <c r="DD96" s="76">
        <f t="shared" si="1880"/>
        <v>6755977.6918131858</v>
      </c>
      <c r="DE96" s="88">
        <f t="shared" si="1882"/>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5635307</v>
      </c>
      <c r="U97" s="181">
        <f t="shared" si="1881"/>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0.36729923922231611</v>
      </c>
      <c r="BM97" s="86">
        <f t="shared" si="1883"/>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63"/>
        <v>2645022.1949999998</v>
      </c>
      <c r="CM97" s="76">
        <f t="shared" si="1864"/>
        <v>1761524.3854545455</v>
      </c>
      <c r="CN97" s="76">
        <f t="shared" si="1865"/>
        <v>1148427</v>
      </c>
      <c r="CO97" s="76">
        <f t="shared" si="1866"/>
        <v>2505305.7766666668</v>
      </c>
      <c r="CP97" s="76">
        <f t="shared" si="1867"/>
        <v>2701695.5284615383</v>
      </c>
      <c r="CQ97" s="76">
        <f t="shared" si="1868"/>
        <v>2171452.5997222224</v>
      </c>
      <c r="CR97" s="76">
        <f t="shared" si="1869"/>
        <v>1437941.7299999997</v>
      </c>
      <c r="CS97" s="76">
        <f t="shared" si="1870"/>
        <v>3202247.4376923079</v>
      </c>
      <c r="CT97" s="76">
        <f t="shared" si="1871"/>
        <v>28791.574285714283</v>
      </c>
      <c r="CU97" s="76">
        <f t="shared" si="1872"/>
        <v>1839417.2199999997</v>
      </c>
      <c r="CV97" s="76">
        <f t="shared" si="1873"/>
        <v>2590809.12</v>
      </c>
      <c r="CW97" s="76">
        <f t="shared" si="1874"/>
        <v>2906944.0500000003</v>
      </c>
      <c r="CX97" s="76">
        <f t="shared" si="1875"/>
        <v>3125617.3833333338</v>
      </c>
      <c r="CY97" s="76">
        <f t="shared" si="1876"/>
        <v>329677.10090909089</v>
      </c>
      <c r="CZ97" s="76">
        <f t="shared" si="1877"/>
        <v>4227610.9958485961</v>
      </c>
      <c r="DA97" s="76">
        <f t="shared" si="1878"/>
        <v>8453557.5258547012</v>
      </c>
      <c r="DB97" s="76">
        <f t="shared" si="1879"/>
        <v>7800102.9267399283</v>
      </c>
      <c r="DC97" s="76">
        <f t="shared" si="1880"/>
        <v>4103687.4642857146</v>
      </c>
      <c r="DD97" s="76">
        <f t="shared" si="1880"/>
        <v>2069843.9738841925</v>
      </c>
      <c r="DE97" s="88">
        <f t="shared" si="1882"/>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3606350</v>
      </c>
      <c r="U98" s="181">
        <f t="shared" si="1881"/>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883"/>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63"/>
        <v>1224897.0390000001</v>
      </c>
      <c r="CM98" s="76">
        <f t="shared" si="1864"/>
        <v>880364.15227272711</v>
      </c>
      <c r="CN98" s="76">
        <f t="shared" si="1865"/>
        <v>3262085.1</v>
      </c>
      <c r="CO98" s="76">
        <f t="shared" si="1866"/>
        <v>2000499.642</v>
      </c>
      <c r="CP98" s="76">
        <f t="shared" si="1867"/>
        <v>2190238.1068717949</v>
      </c>
      <c r="CQ98" s="76">
        <f t="shared" si="1868"/>
        <v>1187684.178888889</v>
      </c>
      <c r="CR98" s="76">
        <f t="shared" si="1869"/>
        <v>1590391.7939999998</v>
      </c>
      <c r="CS98" s="76">
        <f t="shared" si="1870"/>
        <v>355262.20038461528</v>
      </c>
      <c r="CT98" s="76">
        <f t="shared" si="1871"/>
        <v>4012759.4521428565</v>
      </c>
      <c r="CU98" s="76">
        <f t="shared" si="1872"/>
        <v>2230781.9657142852</v>
      </c>
      <c r="CV98" s="76">
        <f t="shared" si="1873"/>
        <v>3131160.48</v>
      </c>
      <c r="CW98" s="76">
        <f t="shared" si="1874"/>
        <v>4009963.6624999996</v>
      </c>
      <c r="CX98" s="76">
        <f t="shared" si="1875"/>
        <v>4319730.5644444451</v>
      </c>
      <c r="CY98" s="76">
        <f t="shared" si="1876"/>
        <v>1817390.57</v>
      </c>
      <c r="CZ98" s="76">
        <f t="shared" si="1877"/>
        <v>7691842.7541758241</v>
      </c>
      <c r="DA98" s="76">
        <f t="shared" si="1878"/>
        <v>5691439.1680069929</v>
      </c>
      <c r="DB98" s="76">
        <f t="shared" si="1879"/>
        <v>5598477.1384615377</v>
      </c>
      <c r="DC98" s="76">
        <f t="shared" si="1880"/>
        <v>323142.85714285716</v>
      </c>
      <c r="DD98" s="76">
        <f t="shared" si="1880"/>
        <v>1272962.2895604398</v>
      </c>
      <c r="DE98" s="88">
        <f t="shared" si="1882"/>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8147633</v>
      </c>
      <c r="U99" s="181">
        <f t="shared" si="1881"/>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883"/>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63"/>
        <v>2256994.6919999998</v>
      </c>
      <c r="CM99" s="76">
        <f t="shared" si="1864"/>
        <v>2477939.6436363631</v>
      </c>
      <c r="CN99" s="76">
        <f t="shared" si="1865"/>
        <v>3624661.9200000009</v>
      </c>
      <c r="CO99" s="76">
        <f t="shared" si="1866"/>
        <v>2343774.6428571427</v>
      </c>
      <c r="CP99" s="76">
        <f t="shared" si="1867"/>
        <v>2542471.3114358978</v>
      </c>
      <c r="CQ99" s="76">
        <f t="shared" si="1868"/>
        <v>2251891.8711111112</v>
      </c>
      <c r="CR99" s="76">
        <f t="shared" si="1869"/>
        <v>414856.92857142852</v>
      </c>
      <c r="CS99" s="76">
        <f t="shared" si="1870"/>
        <v>2791594.5913461531</v>
      </c>
      <c r="CT99" s="76">
        <f t="shared" si="1871"/>
        <v>3876708.2966666664</v>
      </c>
      <c r="CU99" s="76">
        <f t="shared" si="1872"/>
        <v>2281073.3542857138</v>
      </c>
      <c r="CV99" s="76">
        <f t="shared" si="1873"/>
        <v>3697106.8888888895</v>
      </c>
      <c r="CW99" s="76">
        <f t="shared" si="1874"/>
        <v>6348316.6292857137</v>
      </c>
      <c r="CX99" s="76">
        <f t="shared" si="1875"/>
        <v>631790.07272727287</v>
      </c>
      <c r="CY99" s="76">
        <f t="shared" si="1876"/>
        <v>1915564.3527272725</v>
      </c>
      <c r="CZ99" s="76">
        <f t="shared" si="1877"/>
        <v>5585057.9221001221</v>
      </c>
      <c r="DA99" s="76">
        <f t="shared" si="1878"/>
        <v>5939401.19076923</v>
      </c>
      <c r="DB99" s="76">
        <f t="shared" si="1879"/>
        <v>4854402.8307692306</v>
      </c>
      <c r="DC99" s="76">
        <f t="shared" si="1880"/>
        <v>248571.42857142858</v>
      </c>
      <c r="DD99" s="76">
        <f t="shared" si="1880"/>
        <v>2875935.3801428573</v>
      </c>
      <c r="DE99" s="88">
        <f t="shared" si="1882"/>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16351866</v>
      </c>
      <c r="U100" s="181">
        <f t="shared" si="1881"/>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883"/>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63"/>
        <v>264197.79045454547</v>
      </c>
      <c r="CM100" s="76">
        <f t="shared" si="1864"/>
        <v>2031930.4777777775</v>
      </c>
      <c r="CN100" s="76">
        <f t="shared" si="1865"/>
        <v>3597451.7040000004</v>
      </c>
      <c r="CO100" s="76">
        <f t="shared" si="1866"/>
        <v>2133753.0308333337</v>
      </c>
      <c r="CP100" s="76">
        <f t="shared" si="1867"/>
        <v>2249567.4129230776</v>
      </c>
      <c r="CQ100" s="76">
        <f t="shared" si="1868"/>
        <v>195351.3147058824</v>
      </c>
      <c r="CR100" s="76">
        <f t="shared" si="1869"/>
        <v>1823543.7857142854</v>
      </c>
      <c r="CS100" s="76">
        <f t="shared" si="1870"/>
        <v>3482617.0389743582</v>
      </c>
      <c r="CT100" s="76">
        <f t="shared" si="1871"/>
        <v>3719043.8088888889</v>
      </c>
      <c r="CU100" s="76">
        <f t="shared" si="1872"/>
        <v>2395529.074285714</v>
      </c>
      <c r="CV100" s="76">
        <f t="shared" si="1873"/>
        <v>5648300.6444444451</v>
      </c>
      <c r="CW100" s="76">
        <f t="shared" si="1874"/>
        <v>1116573.2623076923</v>
      </c>
      <c r="CX100" s="76">
        <f t="shared" si="1875"/>
        <v>3473042.4727272731</v>
      </c>
      <c r="CY100" s="76">
        <f t="shared" si="1876"/>
        <v>1964386.709090909</v>
      </c>
      <c r="CZ100" s="76">
        <f t="shared" si="1877"/>
        <v>8330852.1855921857</v>
      </c>
      <c r="DA100" s="76">
        <f t="shared" si="1878"/>
        <v>5010752.6894755242</v>
      </c>
      <c r="DB100" s="76">
        <f t="shared" si="1879"/>
        <v>2697494.2417582413</v>
      </c>
      <c r="DC100" s="76">
        <f t="shared" si="1880"/>
        <v>3934202.1428571427</v>
      </c>
      <c r="DD100" s="76">
        <f t="shared" si="1880"/>
        <v>5788201.1823296715</v>
      </c>
      <c r="DE100" s="88">
        <f t="shared" si="1882"/>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881"/>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883"/>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63"/>
        <v>1898188.6199999999</v>
      </c>
      <c r="CM101" s="76">
        <f t="shared" si="1864"/>
        <v>2149488.0553846154</v>
      </c>
      <c r="CN101" s="76">
        <f t="shared" si="1865"/>
        <v>2534131.9175</v>
      </c>
      <c r="CO101" s="76">
        <f t="shared" si="1866"/>
        <v>1759376.1300000001</v>
      </c>
      <c r="CP101" s="76">
        <f t="shared" si="1867"/>
        <v>1859174.3704615389</v>
      </c>
      <c r="CQ101" s="76">
        <f t="shared" si="1868"/>
        <v>2868431.9938235297</v>
      </c>
      <c r="CR101" s="76">
        <f t="shared" si="1869"/>
        <v>1644418.7142857141</v>
      </c>
      <c r="CS101" s="76">
        <f t="shared" si="1870"/>
        <v>3172739.6638461533</v>
      </c>
      <c r="CT101" s="76">
        <f t="shared" si="1871"/>
        <v>5039094.7455555554</v>
      </c>
      <c r="CU101" s="76">
        <f t="shared" si="1872"/>
        <v>4797387.2857142845</v>
      </c>
      <c r="CV101" s="76">
        <f t="shared" si="1873"/>
        <v>245948.16000000003</v>
      </c>
      <c r="CW101" s="76">
        <f t="shared" si="1874"/>
        <v>2896750.3693406591</v>
      </c>
      <c r="CX101" s="76">
        <f t="shared" si="1875"/>
        <v>3277749.4181818189</v>
      </c>
      <c r="CY101" s="76">
        <f t="shared" si="1876"/>
        <v>1989323.229090909</v>
      </c>
      <c r="CZ101" s="76">
        <f t="shared" si="1877"/>
        <v>5130989.615384615</v>
      </c>
      <c r="DA101" s="76">
        <f t="shared" si="1878"/>
        <v>3268503.3769230763</v>
      </c>
      <c r="DB101" s="76">
        <f t="shared" si="1879"/>
        <v>1211772.1978021979</v>
      </c>
      <c r="DC101" s="76">
        <f t="shared" si="1880"/>
        <v>7540380.1071428573</v>
      </c>
      <c r="DD101" s="76">
        <f t="shared" si="1880"/>
        <v>6373323.8726007342</v>
      </c>
      <c r="DE101" s="88">
        <f t="shared" si="1882"/>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881"/>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0.34354945054945046</v>
      </c>
      <c r="BM102" s="86">
        <f t="shared" si="1883"/>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63"/>
        <v>1297415.7099999997</v>
      </c>
      <c r="CM102" s="76">
        <f t="shared" si="1864"/>
        <v>3023660.8315384616</v>
      </c>
      <c r="CN102" s="76">
        <f t="shared" si="1865"/>
        <v>2600302.3199999998</v>
      </c>
      <c r="CO102" s="76">
        <f t="shared" si="1866"/>
        <v>2562354.4158333335</v>
      </c>
      <c r="CP102" s="76">
        <f t="shared" si="1867"/>
        <v>635924.5748717949</v>
      </c>
      <c r="CQ102" s="76">
        <f t="shared" si="1868"/>
        <v>2279411.085</v>
      </c>
      <c r="CR102" s="76">
        <f t="shared" si="1869"/>
        <v>1713920.4944444443</v>
      </c>
      <c r="CS102" s="76">
        <f t="shared" si="1870"/>
        <v>3401648.4703846145</v>
      </c>
      <c r="CT102" s="76">
        <f t="shared" si="1871"/>
        <v>5120209.8633333333</v>
      </c>
      <c r="CU102" s="76">
        <f t="shared" si="1872"/>
        <v>1040796.0199999999</v>
      </c>
      <c r="CV102" s="76">
        <f t="shared" si="1873"/>
        <v>3158837.52</v>
      </c>
      <c r="CW102" s="76">
        <f t="shared" si="1874"/>
        <v>3451451.8300000005</v>
      </c>
      <c r="CX102" s="76">
        <f t="shared" si="1875"/>
        <v>3481847.7750000008</v>
      </c>
      <c r="CY102" s="76">
        <f t="shared" si="1876"/>
        <v>1903599.5536363635</v>
      </c>
      <c r="CZ102" s="76">
        <f t="shared" si="1877"/>
        <v>2039833.9643467644</v>
      </c>
      <c r="DA102" s="76">
        <f t="shared" si="1878"/>
        <v>1062453.9467719782</v>
      </c>
      <c r="DB102" s="76">
        <f t="shared" si="1879"/>
        <v>5016655.3997527473</v>
      </c>
      <c r="DC102" s="76">
        <f t="shared" si="1880"/>
        <v>8695188.7491071448</v>
      </c>
      <c r="DD102" s="76">
        <f t="shared" si="1880"/>
        <v>3202466.9744835156</v>
      </c>
      <c r="DE102" s="88">
        <f t="shared" si="1882"/>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881"/>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0.33299633699633696</v>
      </c>
      <c r="BM103" s="86">
        <f t="shared" si="1883"/>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63"/>
        <v>1896582.1324999996</v>
      </c>
      <c r="CM103" s="76">
        <f t="shared" si="1864"/>
        <v>2974800.2296153847</v>
      </c>
      <c r="CN103" s="76">
        <f t="shared" si="1865"/>
        <v>2667596.31</v>
      </c>
      <c r="CO103" s="76">
        <f t="shared" si="1866"/>
        <v>354631.69384615385</v>
      </c>
      <c r="CP103" s="76">
        <f t="shared" si="1867"/>
        <v>2436938.4585641026</v>
      </c>
      <c r="CQ103" s="76">
        <f t="shared" si="1868"/>
        <v>2571096.5028571431</v>
      </c>
      <c r="CR103" s="76">
        <f t="shared" si="1869"/>
        <v>1692757.6611111108</v>
      </c>
      <c r="CS103" s="76">
        <f t="shared" si="1870"/>
        <v>3638057.2879720274</v>
      </c>
      <c r="CT103" s="76">
        <f t="shared" si="1871"/>
        <v>5095169.4633333329</v>
      </c>
      <c r="CU103" s="76">
        <f t="shared" si="1872"/>
        <v>1857575.4057142856</v>
      </c>
      <c r="CV103" s="76">
        <f t="shared" si="1873"/>
        <v>3287802.4800000004</v>
      </c>
      <c r="CW103" s="76">
        <f t="shared" si="1874"/>
        <v>2910596.9142857147</v>
      </c>
      <c r="CX103" s="76">
        <f t="shared" si="1875"/>
        <v>3317003.8608333338</v>
      </c>
      <c r="CY103" s="76">
        <f t="shared" si="1876"/>
        <v>3144301.8381818179</v>
      </c>
      <c r="CZ103" s="76">
        <f t="shared" si="1877"/>
        <v>1442899.446825397</v>
      </c>
      <c r="DA103" s="76">
        <f t="shared" si="1878"/>
        <v>7050098.7774313195</v>
      </c>
      <c r="DB103" s="76">
        <f t="shared" si="1879"/>
        <v>6290023.2990659336</v>
      </c>
      <c r="DC103" s="76">
        <f t="shared" si="1880"/>
        <v>3877583.0625000009</v>
      </c>
      <c r="DD103" s="76">
        <f t="shared" si="1880"/>
        <v>3423307.904161172</v>
      </c>
      <c r="DE103" s="88">
        <f t="shared" si="1882"/>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881"/>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0.33299633699633696</v>
      </c>
      <c r="BM104" s="86">
        <f t="shared" si="1883"/>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63"/>
        <v>2490561.4432142861</v>
      </c>
      <c r="CM104" s="76">
        <f t="shared" si="1864"/>
        <v>2411097.1015384616</v>
      </c>
      <c r="CN104" s="76">
        <f t="shared" si="1865"/>
        <v>685072.0422222222</v>
      </c>
      <c r="CO104" s="76">
        <f t="shared" si="1866"/>
        <v>1976585.7669230769</v>
      </c>
      <c r="CP104" s="76">
        <f t="shared" si="1867"/>
        <v>3094341.4926153845</v>
      </c>
      <c r="CQ104" s="76">
        <f t="shared" si="1868"/>
        <v>2651549.12</v>
      </c>
      <c r="CR104" s="76">
        <f t="shared" si="1869"/>
        <v>1869290.96</v>
      </c>
      <c r="CS104" s="76">
        <f t="shared" si="1870"/>
        <v>4482608.8896503495</v>
      </c>
      <c r="CT104" s="76">
        <f t="shared" si="1871"/>
        <v>1685748.7249999999</v>
      </c>
      <c r="CU104" s="76">
        <f t="shared" si="1872"/>
        <v>2281202.5714285718</v>
      </c>
      <c r="CV104" s="76">
        <f t="shared" si="1873"/>
        <v>3825159.3385714283</v>
      </c>
      <c r="CW104" s="76">
        <f t="shared" si="1874"/>
        <v>2878874.7142857141</v>
      </c>
      <c r="CX104" s="76">
        <f t="shared" si="1875"/>
        <v>4378815.3230769243</v>
      </c>
      <c r="CY104" s="76">
        <f t="shared" si="1876"/>
        <v>459726.66499999992</v>
      </c>
      <c r="CZ104" s="76">
        <f t="shared" si="1877"/>
        <v>7051022.0017460324</v>
      </c>
      <c r="DA104" s="76">
        <f t="shared" si="1878"/>
        <v>10113164.553708794</v>
      </c>
      <c r="DB104" s="76">
        <f t="shared" si="1879"/>
        <v>9452624.2711721603</v>
      </c>
      <c r="DC104" s="76">
        <f t="shared" si="1880"/>
        <v>7042911.851904762</v>
      </c>
      <c r="DD104" s="76">
        <f t="shared" si="1880"/>
        <v>1131138.6073260072</v>
      </c>
      <c r="DE104" s="88">
        <f t="shared" si="1882"/>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881"/>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0.32911355311355306</v>
      </c>
      <c r="BM105" s="86">
        <f t="shared" si="1883"/>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63"/>
        <v>3757095.2082142853</v>
      </c>
      <c r="CM105" s="76">
        <f t="shared" si="1864"/>
        <v>534136.18192307686</v>
      </c>
      <c r="CN105" s="76">
        <f t="shared" si="1865"/>
        <v>3238758.54</v>
      </c>
      <c r="CO105" s="76">
        <f t="shared" si="1866"/>
        <v>1730936.0377777778</v>
      </c>
      <c r="CP105" s="76">
        <f t="shared" si="1867"/>
        <v>3528650.9321025652</v>
      </c>
      <c r="CQ105" s="76">
        <f t="shared" si="1868"/>
        <v>2568630.2400000002</v>
      </c>
      <c r="CR105" s="76">
        <f t="shared" si="1869"/>
        <v>1823837.9</v>
      </c>
      <c r="CS105" s="76">
        <f t="shared" si="1870"/>
        <v>559457.14412587415</v>
      </c>
      <c r="CT105" s="76">
        <f t="shared" si="1871"/>
        <v>3772555.37</v>
      </c>
      <c r="CU105" s="76">
        <f t="shared" si="1872"/>
        <v>2531014.771428572</v>
      </c>
      <c r="CV105" s="76">
        <f t="shared" si="1873"/>
        <v>3893680.26</v>
      </c>
      <c r="CW105" s="76">
        <f t="shared" si="1874"/>
        <v>2967686.4912244896</v>
      </c>
      <c r="CX105" s="76">
        <f t="shared" si="1875"/>
        <v>6704912.3569230791</v>
      </c>
      <c r="CY105" s="76">
        <f t="shared" si="1876"/>
        <v>2219504.0149999997</v>
      </c>
      <c r="CZ105" s="76">
        <f t="shared" si="1877"/>
        <v>8804020.645357145</v>
      </c>
      <c r="DA105" s="76">
        <f t="shared" si="1878"/>
        <v>9074453.4689610396</v>
      </c>
      <c r="DB105" s="76">
        <f t="shared" si="1879"/>
        <v>5118037.8077884614</v>
      </c>
      <c r="DC105" s="76">
        <f t="shared" si="1880"/>
        <v>1261243.8095238095</v>
      </c>
      <c r="DD105" s="76">
        <f t="shared" si="1880"/>
        <v>621637.9069597068</v>
      </c>
      <c r="DE105" s="88">
        <f t="shared" si="1882"/>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881"/>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0.32911355311355306</v>
      </c>
      <c r="BM106" s="86">
        <f t="shared" si="1883"/>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63"/>
        <v>2412803.0196428569</v>
      </c>
      <c r="CM106" s="76">
        <f t="shared" si="1864"/>
        <v>2684948.7669230765</v>
      </c>
      <c r="CN106" s="76">
        <f t="shared" si="1865"/>
        <v>3112533.4244444445</v>
      </c>
      <c r="CO106" s="76">
        <f t="shared" si="1866"/>
        <v>2087321.1022222224</v>
      </c>
      <c r="CP106" s="76">
        <f t="shared" si="1867"/>
        <v>3440631.6116923084</v>
      </c>
      <c r="CQ106" s="76">
        <f t="shared" si="1868"/>
        <v>2353843.6114285714</v>
      </c>
      <c r="CR106" s="76">
        <f t="shared" si="1869"/>
        <v>544740.57500000007</v>
      </c>
      <c r="CS106" s="76">
        <f t="shared" si="1870"/>
        <v>4137838.3043356645</v>
      </c>
      <c r="CT106" s="76">
        <f t="shared" si="1871"/>
        <v>4528826.9280000003</v>
      </c>
      <c r="CU106" s="76">
        <f t="shared" si="1872"/>
        <v>2238279.6800000006</v>
      </c>
      <c r="CV106" s="76">
        <f t="shared" si="1873"/>
        <v>3937010.1942857141</v>
      </c>
      <c r="CW106" s="76">
        <f t="shared" si="1874"/>
        <v>4539496.9312244896</v>
      </c>
      <c r="CX106" s="76">
        <f t="shared" si="1875"/>
        <v>1212992.9500000002</v>
      </c>
      <c r="CY106" s="76">
        <f t="shared" si="1876"/>
        <v>2638077.3872727277</v>
      </c>
      <c r="CZ106" s="76">
        <f t="shared" si="1877"/>
        <v>7914937.7201785706</v>
      </c>
      <c r="DA106" s="76">
        <f t="shared" si="1878"/>
        <v>5480283.4180815024</v>
      </c>
      <c r="DB106" s="76">
        <f t="shared" si="1879"/>
        <v>6248624.9725641022</v>
      </c>
      <c r="DC106" s="76">
        <f t="shared" si="1880"/>
        <v>722244.2857142858</v>
      </c>
      <c r="DD106" s="76">
        <f t="shared" si="1880"/>
        <v>5184499.1439999994</v>
      </c>
      <c r="DE106" s="88">
        <f t="shared" si="1882"/>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881"/>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0.32225774225774229</v>
      </c>
      <c r="BM107" s="86">
        <f t="shared" si="1883"/>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63"/>
        <v>727695.19230769249</v>
      </c>
      <c r="CM107" s="76">
        <f t="shared" si="1864"/>
        <v>3270614.0805882365</v>
      </c>
      <c r="CN107" s="76">
        <f t="shared" si="1865"/>
        <v>3490979.5424999995</v>
      </c>
      <c r="CO107" s="76">
        <f t="shared" si="1866"/>
        <v>1961353.9780000004</v>
      </c>
      <c r="CP107" s="76">
        <f t="shared" si="1867"/>
        <v>3659434.1034615394</v>
      </c>
      <c r="CQ107" s="76">
        <f t="shared" si="1868"/>
        <v>668765.30285714287</v>
      </c>
      <c r="CR107" s="76">
        <f t="shared" si="1869"/>
        <v>2225914.5950000002</v>
      </c>
      <c r="CS107" s="76">
        <f t="shared" si="1870"/>
        <v>4721590.6958974367</v>
      </c>
      <c r="CT107" s="76">
        <f t="shared" si="1871"/>
        <v>5247121.7672727276</v>
      </c>
      <c r="CU107" s="76">
        <f t="shared" si="1872"/>
        <v>2977436.3733333331</v>
      </c>
      <c r="CV107" s="76">
        <f t="shared" si="1873"/>
        <v>6383636.1771428566</v>
      </c>
      <c r="CW107" s="76">
        <f t="shared" si="1874"/>
        <v>1161822.3756632654</v>
      </c>
      <c r="CX107" s="76">
        <f t="shared" si="1875"/>
        <v>6523944.7000000011</v>
      </c>
      <c r="CY107" s="76">
        <f t="shared" si="1876"/>
        <v>2859909.1772727272</v>
      </c>
      <c r="CZ107" s="76">
        <f t="shared" si="1877"/>
        <v>6697605.9281593403</v>
      </c>
      <c r="DA107" s="76">
        <f t="shared" si="1878"/>
        <v>4811815.0285714297</v>
      </c>
      <c r="DB107" s="76">
        <f t="shared" si="1879"/>
        <v>3852054.8937362637</v>
      </c>
      <c r="DC107" s="76">
        <f t="shared" si="1880"/>
        <v>5451728.8728571432</v>
      </c>
      <c r="DD107" s="76">
        <f t="shared" si="1880"/>
        <v>5143475.2597402604</v>
      </c>
      <c r="DE107" s="88">
        <f t="shared" si="1882"/>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c r="U108" s="181">
        <f t="shared" si="1881"/>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883"/>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63"/>
        <v>3756905.7980769239</v>
      </c>
      <c r="CM108" s="76">
        <f t="shared" si="1864"/>
        <v>3099448.2352941176</v>
      </c>
      <c r="CN108" s="76">
        <f t="shared" si="1865"/>
        <v>3170873.4662499996</v>
      </c>
      <c r="CO108" s="76">
        <f t="shared" si="1866"/>
        <v>2772702.9600000004</v>
      </c>
      <c r="CP108" s="76">
        <f t="shared" si="1867"/>
        <v>2957036.9634615392</v>
      </c>
      <c r="CQ108" s="76">
        <f t="shared" si="1868"/>
        <v>2654362.3542857147</v>
      </c>
      <c r="CR108" s="76">
        <f t="shared" si="1869"/>
        <v>2021151.8799999997</v>
      </c>
      <c r="CS108" s="76">
        <f t="shared" si="1870"/>
        <v>4700020.6943589738</v>
      </c>
      <c r="CT108" s="76">
        <f t="shared" si="1871"/>
        <v>5377810.4699999997</v>
      </c>
      <c r="CU108" s="76">
        <f t="shared" si="1872"/>
        <v>5664632.2133333329</v>
      </c>
      <c r="CV108" s="76">
        <f t="shared" si="1873"/>
        <v>215271.75999999998</v>
      </c>
      <c r="CW108" s="76">
        <f t="shared" si="1874"/>
        <v>2900838.7571428572</v>
      </c>
      <c r="CX108" s="76">
        <f t="shared" si="1875"/>
        <v>6368456.5615384625</v>
      </c>
      <c r="CY108" s="76">
        <f t="shared" si="1876"/>
        <v>2483921.9618181824</v>
      </c>
      <c r="CZ108" s="76">
        <f t="shared" si="1877"/>
        <v>7599016.6486950554</v>
      </c>
      <c r="DA108" s="76">
        <f t="shared" si="1878"/>
        <v>3605206.7856743261</v>
      </c>
      <c r="DB108" s="76">
        <f t="shared" si="1879"/>
        <v>2665961.538461538</v>
      </c>
      <c r="DC108" s="76">
        <f t="shared" si="1880"/>
        <v>7109807.7731043957</v>
      </c>
      <c r="DD108" s="76">
        <f t="shared" si="1880"/>
        <v>0</v>
      </c>
      <c r="DE108" s="88">
        <f t="shared" si="1882"/>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c r="U109" s="181">
        <f t="shared" si="1881"/>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c r="BM109" s="86">
        <f t="shared" si="1883"/>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63"/>
        <v>3064262.4375000005</v>
      </c>
      <c r="CM109" s="76">
        <f t="shared" si="1864"/>
        <v>2690361.472941177</v>
      </c>
      <c r="CN109" s="76">
        <f t="shared" si="1865"/>
        <v>2852151.2250000001</v>
      </c>
      <c r="CO109" s="76">
        <f t="shared" si="1866"/>
        <v>2323241.0400000005</v>
      </c>
      <c r="CP109" s="76">
        <f t="shared" si="1867"/>
        <v>801638.15875739628</v>
      </c>
      <c r="CQ109" s="76">
        <f t="shared" si="1868"/>
        <v>2657474.6585714286</v>
      </c>
      <c r="CR109" s="76">
        <f t="shared" si="1869"/>
        <v>1998399.4799999997</v>
      </c>
      <c r="CS109" s="76">
        <f t="shared" si="1870"/>
        <v>4483581.1876923069</v>
      </c>
      <c r="CT109" s="76">
        <f t="shared" si="1871"/>
        <v>6133065.120000001</v>
      </c>
      <c r="CU109" s="76">
        <f t="shared" si="1872"/>
        <v>1470126.9333333331</v>
      </c>
      <c r="CV109" s="76">
        <f t="shared" si="1873"/>
        <v>4213570.7371428572</v>
      </c>
      <c r="CW109" s="76">
        <f t="shared" si="1874"/>
        <v>3732693.6921428577</v>
      </c>
      <c r="CX109" s="76">
        <f t="shared" si="1875"/>
        <v>6305105.0584615385</v>
      </c>
      <c r="CY109" s="76">
        <f t="shared" si="1876"/>
        <v>2721293.9401785713</v>
      </c>
      <c r="CZ109" s="76">
        <f t="shared" si="1877"/>
        <v>5526305.7587225279</v>
      </c>
      <c r="DA109" s="76">
        <f t="shared" si="1878"/>
        <v>1007194.3833943834</v>
      </c>
      <c r="DB109" s="76">
        <f t="shared" si="1879"/>
        <v>6294868.7019917564</v>
      </c>
      <c r="DC109" s="76">
        <f t="shared" si="1880"/>
        <v>6428436.9695604406</v>
      </c>
      <c r="DD109" s="76">
        <f t="shared" si="1880"/>
        <v>0</v>
      </c>
      <c r="DE109" s="88">
        <f t="shared" si="1882"/>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c r="U110" s="181">
        <f t="shared" si="1881"/>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c r="BM110" s="86">
        <f t="shared" si="1883"/>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63"/>
        <v>2949306.2910714289</v>
      </c>
      <c r="CM110" s="76">
        <f t="shared" si="1864"/>
        <v>2877902.3294117656</v>
      </c>
      <c r="CN110" s="76">
        <f t="shared" si="1865"/>
        <v>2477634.9675000003</v>
      </c>
      <c r="CO110" s="76">
        <f t="shared" si="1866"/>
        <v>480307.80000000005</v>
      </c>
      <c r="CP110" s="76">
        <f t="shared" si="1867"/>
        <v>3786817.1083431942</v>
      </c>
      <c r="CQ110" s="76">
        <f t="shared" si="1868"/>
        <v>3056651.98</v>
      </c>
      <c r="CR110" s="76">
        <f t="shared" si="1869"/>
        <v>2395893.4999999995</v>
      </c>
      <c r="CS110" s="76">
        <f t="shared" si="1870"/>
        <v>3445143.0726627219</v>
      </c>
      <c r="CT110" s="76">
        <f t="shared" si="1871"/>
        <v>5818346.5275000008</v>
      </c>
      <c r="CU110" s="76">
        <f t="shared" si="1872"/>
        <v>1855474.5066666664</v>
      </c>
      <c r="CV110" s="76">
        <f t="shared" si="1873"/>
        <v>4737234.1285714284</v>
      </c>
      <c r="CW110" s="76">
        <f t="shared" si="1874"/>
        <v>3838628.9425000004</v>
      </c>
      <c r="CX110" s="76">
        <f t="shared" si="1875"/>
        <v>4389265.546538461</v>
      </c>
      <c r="CY110" s="76">
        <f t="shared" si="1876"/>
        <v>3889328.5241071428</v>
      </c>
      <c r="CZ110" s="76">
        <f t="shared" si="1877"/>
        <v>4458369.3888461543</v>
      </c>
      <c r="DA110" s="76">
        <f t="shared" si="1878"/>
        <v>4849667.554487179</v>
      </c>
      <c r="DB110" s="76">
        <f t="shared" si="1879"/>
        <v>6823553.6173076918</v>
      </c>
      <c r="DC110" s="76">
        <f t="shared" si="1880"/>
        <v>4884475.1892307699</v>
      </c>
      <c r="DD110" s="76">
        <f t="shared" si="1880"/>
        <v>0</v>
      </c>
      <c r="DE110" s="88">
        <f t="shared" si="1882"/>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c r="U111" s="181">
        <f t="shared" si="1881"/>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c r="BM111" s="86">
        <f t="shared" si="1883"/>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63"/>
        <v>3303955.8321428578</v>
      </c>
      <c r="CM111" s="76">
        <f t="shared" si="1864"/>
        <v>1630876.8970588241</v>
      </c>
      <c r="CN111" s="76">
        <f t="shared" si="1865"/>
        <v>1051641.8333333333</v>
      </c>
      <c r="CO111" s="76">
        <f t="shared" si="1866"/>
        <v>2388181.1100000003</v>
      </c>
      <c r="CP111" s="76">
        <f t="shared" si="1867"/>
        <v>4138764.4266483518</v>
      </c>
      <c r="CQ111" s="76">
        <f t="shared" si="1868"/>
        <v>3754395.344285714</v>
      </c>
      <c r="CR111" s="76">
        <f t="shared" si="1869"/>
        <v>3072793.2399999998</v>
      </c>
      <c r="CS111" s="76">
        <f t="shared" si="1870"/>
        <v>3655682.3678106507</v>
      </c>
      <c r="CT111" s="76">
        <f t="shared" si="1871"/>
        <v>2440622.3764285711</v>
      </c>
      <c r="CU111" s="76">
        <f t="shared" si="1872"/>
        <v>2657654.3888888885</v>
      </c>
      <c r="CV111" s="76">
        <f t="shared" si="1873"/>
        <v>5102541.5399999991</v>
      </c>
      <c r="CW111" s="76">
        <f t="shared" si="1874"/>
        <v>3964912.5085714301</v>
      </c>
      <c r="CX111" s="76">
        <f t="shared" si="1875"/>
        <v>5922874.038461539</v>
      </c>
      <c r="CY111" s="76">
        <f t="shared" si="1876"/>
        <v>1079271.4057142856</v>
      </c>
      <c r="CZ111" s="76">
        <f t="shared" si="1877"/>
        <v>6039016.1192307705</v>
      </c>
      <c r="DA111" s="76">
        <f t="shared" si="1878"/>
        <v>7269568.5148478439</v>
      </c>
      <c r="DB111" s="76">
        <f t="shared" si="1879"/>
        <v>7553335.6261446895</v>
      </c>
      <c r="DC111" s="76">
        <f t="shared" si="1880"/>
        <v>4611580.3394674556</v>
      </c>
      <c r="DD111" s="76">
        <f t="shared" si="1880"/>
        <v>0</v>
      </c>
      <c r="DE111" s="88">
        <f t="shared" si="1882"/>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c r="U112" s="181">
        <f t="shared" si="1881"/>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c r="BM112" s="86">
        <f t="shared" si="1883"/>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63"/>
        <v>4047486.0200000005</v>
      </c>
      <c r="CM112" s="76">
        <f t="shared" si="1864"/>
        <v>680356.48941176455</v>
      </c>
      <c r="CN112" s="76">
        <f t="shared" si="1865"/>
        <v>2304933.5</v>
      </c>
      <c r="CO112" s="76">
        <f t="shared" si="1866"/>
        <v>3067979.5470000007</v>
      </c>
      <c r="CP112" s="76">
        <f t="shared" si="1867"/>
        <v>4215382.1922493139</v>
      </c>
      <c r="CQ112" s="76">
        <f t="shared" si="1868"/>
        <v>3507985.5257142857</v>
      </c>
      <c r="CR112" s="76">
        <f t="shared" si="1869"/>
        <v>3248676.6399999997</v>
      </c>
      <c r="CS112" s="76">
        <f t="shared" si="1870"/>
        <v>435823.35833333334</v>
      </c>
      <c r="CT112" s="76">
        <f t="shared" si="1871"/>
        <v>4552863.1114285709</v>
      </c>
      <c r="CU112" s="76">
        <f t="shared" si="1872"/>
        <v>3166909.4266666663</v>
      </c>
      <c r="CV112" s="76">
        <f t="shared" si="1873"/>
        <v>5231651.6571428562</v>
      </c>
      <c r="CW112" s="76">
        <f t="shared" si="1874"/>
        <v>3956437.3370408178</v>
      </c>
      <c r="CX112" s="76">
        <f t="shared" si="1875"/>
        <v>5723041.153846154</v>
      </c>
      <c r="CY112" s="76">
        <f t="shared" si="1876"/>
        <v>2987309.4555952377</v>
      </c>
      <c r="CZ112" s="76">
        <f t="shared" si="1877"/>
        <v>8376279.5550366314</v>
      </c>
      <c r="DA112" s="76">
        <f t="shared" si="1878"/>
        <v>7821844.0167857148</v>
      </c>
      <c r="DB112" s="76">
        <f t="shared" si="1879"/>
        <v>5694695.7956639202</v>
      </c>
      <c r="DC112" s="76">
        <f t="shared" si="1880"/>
        <v>1812258.3431952663</v>
      </c>
      <c r="DD112" s="76">
        <f t="shared" si="1880"/>
        <v>0</v>
      </c>
      <c r="DE112" s="88">
        <f t="shared" si="1882"/>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c r="U113" s="181">
        <f t="shared" si="1881"/>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c r="BM113" s="86">
        <f t="shared" si="1883"/>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63"/>
        <v>3182298.6771428576</v>
      </c>
      <c r="CM113" s="76">
        <f t="shared" si="1864"/>
        <v>3015425.8211764703</v>
      </c>
      <c r="CN113" s="76">
        <f t="shared" si="1865"/>
        <v>2211797.6066666669</v>
      </c>
      <c r="CO113" s="76">
        <f t="shared" si="1866"/>
        <v>3149146.5750000007</v>
      </c>
      <c r="CP113" s="76">
        <f t="shared" si="1867"/>
        <v>3944281.6279748823</v>
      </c>
      <c r="CQ113" s="76">
        <f t="shared" si="1868"/>
        <v>3345964.5999999996</v>
      </c>
      <c r="CR113" s="76">
        <f t="shared" si="1869"/>
        <v>1035275.5249999999</v>
      </c>
      <c r="CS113" s="76">
        <f t="shared" si="1870"/>
        <v>3323426.1333333333</v>
      </c>
      <c r="CT113" s="76">
        <f t="shared" si="1871"/>
        <v>4975552.1250000009</v>
      </c>
      <c r="CU113" s="76">
        <f t="shared" si="1872"/>
        <v>2918526.3499999996</v>
      </c>
      <c r="CV113" s="76">
        <f t="shared" si="1873"/>
        <v>5111335.7485714285</v>
      </c>
      <c r="CW113" s="76">
        <f t="shared" si="1874"/>
        <v>5353716.3612244921</v>
      </c>
      <c r="CX113" s="76">
        <f t="shared" si="1875"/>
        <v>724573.73538461537</v>
      </c>
      <c r="CY113" s="76">
        <f t="shared" si="1876"/>
        <v>3455178.4409523807</v>
      </c>
      <c r="CZ113" s="76">
        <f t="shared" si="1877"/>
        <v>9085643.2669230793</v>
      </c>
      <c r="DA113" s="76">
        <f t="shared" si="1878"/>
        <v>6836370.7870714283</v>
      </c>
      <c r="DB113" s="76">
        <f t="shared" si="1879"/>
        <v>6102448.1740384614</v>
      </c>
      <c r="DC113" s="76">
        <f t="shared" si="1880"/>
        <v>943138.73203719372</v>
      </c>
      <c r="DD113" s="76">
        <f t="shared" si="1880"/>
        <v>0</v>
      </c>
      <c r="DE113" s="88">
        <f t="shared" si="1882"/>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c r="U114" s="181">
        <f t="shared" si="1881"/>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c r="BM114" s="86">
        <f t="shared" si="1883"/>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63"/>
        <v>827540.77363636368</v>
      </c>
      <c r="CM114" s="76">
        <f t="shared" si="1864"/>
        <v>2904389.9733333332</v>
      </c>
      <c r="CN114" s="76">
        <f t="shared" si="1865"/>
        <v>3026393.4349999996</v>
      </c>
      <c r="CO114" s="76">
        <f t="shared" si="1866"/>
        <v>3472056.4140000008</v>
      </c>
      <c r="CP114" s="76">
        <f t="shared" si="1867"/>
        <v>3376962.7577781593</v>
      </c>
      <c r="CQ114" s="76">
        <f t="shared" si="1868"/>
        <v>692597.28428571427</v>
      </c>
      <c r="CR114" s="76">
        <f t="shared" si="1869"/>
        <v>3676624.6999999993</v>
      </c>
      <c r="CS114" s="76">
        <f t="shared" si="1870"/>
        <v>3828701.88076923</v>
      </c>
      <c r="CT114" s="76">
        <f t="shared" si="1871"/>
        <v>5073540.4285714282</v>
      </c>
      <c r="CU114" s="76">
        <f t="shared" si="1872"/>
        <v>3218687.5899999994</v>
      </c>
      <c r="CV114" s="76">
        <f t="shared" si="1873"/>
        <v>7106393.0057142852</v>
      </c>
      <c r="CW114" s="76">
        <f t="shared" si="1874"/>
        <v>1918908.0561224495</v>
      </c>
      <c r="CX114" s="76">
        <f t="shared" si="1875"/>
        <v>4330897.8138461541</v>
      </c>
      <c r="CY114" s="76">
        <f t="shared" si="1876"/>
        <v>3537940.1249999995</v>
      </c>
      <c r="CZ114" s="76">
        <f t="shared" si="1877"/>
        <v>6234543.7413675217</v>
      </c>
      <c r="DA114" s="76">
        <f t="shared" si="1878"/>
        <v>6793424.3645714307</v>
      </c>
      <c r="DB114" s="76">
        <f t="shared" si="1879"/>
        <v>3963329.2392124543</v>
      </c>
      <c r="DC114" s="76">
        <f t="shared" si="1880"/>
        <v>5638665.5780304316</v>
      </c>
      <c r="DD114" s="76">
        <f t="shared" si="1880"/>
        <v>0</v>
      </c>
      <c r="DE114" s="88">
        <f t="shared" si="1882"/>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c r="U115" s="181">
        <f t="shared" si="1881"/>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c r="BM115" s="86">
        <f t="shared" si="1883"/>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63"/>
        <v>3765238.5881818184</v>
      </c>
      <c r="CM115" s="76">
        <f t="shared" si="1864"/>
        <v>3732577.4415624999</v>
      </c>
      <c r="CN115" s="76">
        <f t="shared" si="1865"/>
        <v>3437869.1228571427</v>
      </c>
      <c r="CO115" s="76">
        <f t="shared" si="1866"/>
        <v>4196391.5430000005</v>
      </c>
      <c r="CP115" s="76">
        <f t="shared" si="1867"/>
        <v>3029730.1342479396</v>
      </c>
      <c r="CQ115" s="76">
        <f t="shared" si="1868"/>
        <v>4208045.0257142857</v>
      </c>
      <c r="CR115" s="76">
        <f t="shared" si="1869"/>
        <v>3154878.0624999995</v>
      </c>
      <c r="CS115" s="76">
        <f t="shared" si="1870"/>
        <v>4145468.9676923063</v>
      </c>
      <c r="CT115" s="76">
        <f t="shared" si="1871"/>
        <v>4875356.6235714275</v>
      </c>
      <c r="CU115" s="76">
        <f t="shared" si="1872"/>
        <v>4489153.5599999996</v>
      </c>
      <c r="CV115" s="76">
        <f t="shared" si="1873"/>
        <v>1838163.1871428569</v>
      </c>
      <c r="CW115" s="76">
        <f t="shared" si="1874"/>
        <v>4076786.7053571441</v>
      </c>
      <c r="CX115" s="76">
        <f t="shared" si="1875"/>
        <v>6684326.0676923087</v>
      </c>
      <c r="CY115" s="76">
        <f t="shared" si="1876"/>
        <v>3219342.3955555558</v>
      </c>
      <c r="CZ115" s="76">
        <f t="shared" si="1877"/>
        <v>6241323.1632478638</v>
      </c>
      <c r="DA115" s="76">
        <f t="shared" si="1878"/>
        <v>4744775.9784285733</v>
      </c>
      <c r="DB115" s="76">
        <f t="shared" si="1879"/>
        <v>2248404.3676923076</v>
      </c>
      <c r="DC115" s="76">
        <f t="shared" si="1880"/>
        <v>7478721.8004649179</v>
      </c>
      <c r="DD115" s="76">
        <f t="shared" si="1880"/>
        <v>0</v>
      </c>
      <c r="DE115" s="88">
        <f t="shared" si="1882"/>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c r="U116" s="181">
        <f t="shared" si="1881"/>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c r="BM116" s="86">
        <f t="shared" si="1883"/>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63"/>
        <v>3265266.0804545451</v>
      </c>
      <c r="CM116" s="76">
        <f t="shared" si="1864"/>
        <v>3832287.6100000008</v>
      </c>
      <c r="CN116" s="76">
        <f t="shared" si="1865"/>
        <v>3457934.0821428564</v>
      </c>
      <c r="CO116" s="76">
        <f t="shared" si="1866"/>
        <v>6437224.3050000016</v>
      </c>
      <c r="CP116" s="76">
        <f t="shared" si="1867"/>
        <v>407345.1088598902</v>
      </c>
      <c r="CQ116" s="76">
        <f t="shared" si="1868"/>
        <v>4381480.5257142857</v>
      </c>
      <c r="CR116" s="76">
        <f t="shared" si="1869"/>
        <v>3703451.9075000002</v>
      </c>
      <c r="CS116" s="76">
        <f t="shared" si="1870"/>
        <v>4198346.6192307696</v>
      </c>
      <c r="CT116" s="76">
        <f t="shared" si="1871"/>
        <v>4612974.3771428578</v>
      </c>
      <c r="CU116" s="76">
        <f t="shared" si="1872"/>
        <v>1900368.4699999997</v>
      </c>
      <c r="CV116" s="76">
        <f t="shared" si="1873"/>
        <v>4307745.8835714282</v>
      </c>
      <c r="CW116" s="76">
        <f t="shared" si="1874"/>
        <v>3641975.2576530622</v>
      </c>
      <c r="CX116" s="76">
        <f t="shared" si="1875"/>
        <v>5056062.1991666667</v>
      </c>
      <c r="CY116" s="76">
        <f t="shared" si="1876"/>
        <v>3016008.4422222227</v>
      </c>
      <c r="CZ116" s="76">
        <f t="shared" si="1877"/>
        <v>4418120.3090598295</v>
      </c>
      <c r="DA116" s="76">
        <f t="shared" si="1878"/>
        <v>2066377.1428571434</v>
      </c>
      <c r="DB116" s="76">
        <f t="shared" si="1879"/>
        <v>6426331.8494688645</v>
      </c>
      <c r="DC116" s="76">
        <f t="shared" si="1880"/>
        <v>7173616.0449915463</v>
      </c>
      <c r="DD116" s="76">
        <f t="shared" si="1880"/>
        <v>0</v>
      </c>
      <c r="DE116" s="88">
        <f t="shared" si="1882"/>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c r="U117" s="181">
        <f t="shared" si="1881"/>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c r="BM117" s="86">
        <f t="shared" si="1883"/>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63"/>
        <v>3981185.8338461546</v>
      </c>
      <c r="CM117" s="76">
        <f t="shared" si="1864"/>
        <v>3158227.5346875004</v>
      </c>
      <c r="CN117" s="76">
        <f t="shared" si="1865"/>
        <v>4763181.9285714282</v>
      </c>
      <c r="CO117" s="76">
        <f t="shared" si="1866"/>
        <v>1832556.5290000003</v>
      </c>
      <c r="CP117" s="76">
        <f t="shared" si="1867"/>
        <v>4117459.6491586547</v>
      </c>
      <c r="CQ117" s="76">
        <f t="shared" si="1868"/>
        <v>4701015.4564285716</v>
      </c>
      <c r="CR117" s="76">
        <f t="shared" si="1869"/>
        <v>3740268.4250000003</v>
      </c>
      <c r="CS117" s="76">
        <f t="shared" si="1870"/>
        <v>3825219.8192307693</v>
      </c>
      <c r="CT117" s="76">
        <f t="shared" si="1871"/>
        <v>3982367.6100000008</v>
      </c>
      <c r="CU117" s="76">
        <f t="shared" si="1872"/>
        <v>3063376.5199999996</v>
      </c>
      <c r="CV117" s="76">
        <f t="shared" si="1873"/>
        <v>5273658.2500000009</v>
      </c>
      <c r="CW117" s="76">
        <f t="shared" si="1874"/>
        <v>3789729.9492857154</v>
      </c>
      <c r="CX117" s="76">
        <f t="shared" si="1875"/>
        <v>5308872.9983333331</v>
      </c>
      <c r="CY117" s="76">
        <f t="shared" si="1876"/>
        <v>2864527.1711111115</v>
      </c>
      <c r="CZ117" s="76">
        <f t="shared" si="1877"/>
        <v>1907851.9589743589</v>
      </c>
      <c r="DA117" s="76">
        <f t="shared" si="1878"/>
        <v>6153895.3440000014</v>
      </c>
      <c r="DB117" s="76">
        <f t="shared" si="1879"/>
        <v>6692622.2797802193</v>
      </c>
      <c r="DC117" s="76">
        <f t="shared" si="1880"/>
        <v>5110560.8833770063</v>
      </c>
      <c r="DD117" s="76">
        <f t="shared" si="1880"/>
        <v>0</v>
      </c>
      <c r="DE117" s="88">
        <f t="shared" si="1882"/>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c r="U118" s="181">
        <f t="shared" si="1881"/>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c r="BM118" s="86">
        <f t="shared" si="1883"/>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63"/>
        <v>3717281.0707692308</v>
      </c>
      <c r="CM118" s="76">
        <f t="shared" si="1864"/>
        <v>3846266.8565625008</v>
      </c>
      <c r="CN118" s="76">
        <f t="shared" si="1865"/>
        <v>1113015.1366666667</v>
      </c>
      <c r="CO118" s="76">
        <f t="shared" si="1866"/>
        <v>4094144.3910000008</v>
      </c>
      <c r="CP118" s="76">
        <f t="shared" si="1867"/>
        <v>4505820.1263873624</v>
      </c>
      <c r="CQ118" s="76">
        <f t="shared" si="1868"/>
        <v>4753305.4928571433</v>
      </c>
      <c r="CR118" s="76">
        <f t="shared" si="1869"/>
        <v>3754332.0750000002</v>
      </c>
      <c r="CS118" s="76">
        <f t="shared" si="1870"/>
        <v>4387425.9538461538</v>
      </c>
      <c r="CT118" s="76">
        <f t="shared" si="1871"/>
        <v>2238194.3142857146</v>
      </c>
      <c r="CU118" s="76">
        <f t="shared" si="1872"/>
        <v>3690209.0549999997</v>
      </c>
      <c r="CV118" s="76">
        <f t="shared" si="1873"/>
        <v>4575860.6265000002</v>
      </c>
      <c r="CW118" s="76">
        <f t="shared" si="1874"/>
        <v>4673683.1608163277</v>
      </c>
      <c r="CX118" s="76">
        <f t="shared" si="1875"/>
        <v>4586391.8741666675</v>
      </c>
      <c r="CY118" s="76">
        <f t="shared" si="1876"/>
        <v>869725.46000000008</v>
      </c>
      <c r="CZ118" s="76">
        <f t="shared" si="1877"/>
        <v>5008162.8102564095</v>
      </c>
      <c r="DA118" s="76">
        <f t="shared" si="1878"/>
        <v>7277714.7002857132</v>
      </c>
      <c r="DB118" s="76">
        <f t="shared" si="1879"/>
        <v>7175313.3614468863</v>
      </c>
      <c r="DC118" s="76">
        <f t="shared" si="1880"/>
        <v>4815304.6824683007</v>
      </c>
      <c r="DD118" s="76">
        <f t="shared" si="1880"/>
        <v>0</v>
      </c>
      <c r="DE118" s="88">
        <f t="shared" si="1882"/>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c r="U119" s="181">
        <f t="shared" si="1881"/>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c r="BM119" s="86">
        <f t="shared" si="1883"/>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63"/>
        <v>4281139.1284615388</v>
      </c>
      <c r="CM119" s="76">
        <f t="shared" si="1864"/>
        <v>1139265.6356250001</v>
      </c>
      <c r="CN119" s="76">
        <f t="shared" si="1865"/>
        <v>3865922.0966666667</v>
      </c>
      <c r="CO119" s="76">
        <f t="shared" si="1866"/>
        <v>4537130.2740000011</v>
      </c>
      <c r="CP119" s="76">
        <f t="shared" si="1867"/>
        <v>4947754.7205494512</v>
      </c>
      <c r="CQ119" s="76">
        <f t="shared" si="1868"/>
        <v>5272757.2750000013</v>
      </c>
      <c r="CR119" s="76">
        <f t="shared" si="1869"/>
        <v>3377543.7150000003</v>
      </c>
      <c r="CS119" s="76">
        <f t="shared" si="1870"/>
        <v>684105.00230769208</v>
      </c>
      <c r="CT119" s="76">
        <f t="shared" si="1871"/>
        <v>4428734.3371428577</v>
      </c>
      <c r="CU119" s="76">
        <f t="shared" si="1872"/>
        <v>3710323.6949999994</v>
      </c>
      <c r="CV119" s="76">
        <f t="shared" si="1873"/>
        <v>4488889.4400000004</v>
      </c>
      <c r="CW119" s="76">
        <f t="shared" si="1874"/>
        <v>3721439.7416326539</v>
      </c>
      <c r="CX119" s="76">
        <f t="shared" si="1875"/>
        <v>6439594.9612500006</v>
      </c>
      <c r="CY119" s="76">
        <f t="shared" si="1876"/>
        <v>4350732.1800000006</v>
      </c>
      <c r="CZ119" s="76">
        <f t="shared" si="1877"/>
        <v>5842825.7500854712</v>
      </c>
      <c r="DA119" s="76">
        <f t="shared" si="1878"/>
        <v>8100749.8942857133</v>
      </c>
      <c r="DB119" s="76">
        <f t="shared" si="1879"/>
        <v>5538491.1567307683</v>
      </c>
      <c r="DC119" s="76">
        <f t="shared" si="1880"/>
        <v>1882214.5731191884</v>
      </c>
      <c r="DD119" s="76">
        <f t="shared" si="1880"/>
        <v>0</v>
      </c>
      <c r="DE119" s="88">
        <f t="shared" si="1882"/>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c r="U120" s="181">
        <f t="shared" si="1881"/>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c r="BM120" s="86">
        <f t="shared" si="1883"/>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63"/>
        <v>4529860.376538462</v>
      </c>
      <c r="CM120" s="76">
        <f t="shared" si="1864"/>
        <v>3917278.3837500005</v>
      </c>
      <c r="CN120" s="76">
        <f t="shared" si="1865"/>
        <v>3474915.1399999992</v>
      </c>
      <c r="CO120" s="76">
        <f t="shared" si="1866"/>
        <v>4755186.5020000013</v>
      </c>
      <c r="CP120" s="76">
        <f t="shared" si="1867"/>
        <v>5527039.626407966</v>
      </c>
      <c r="CQ120" s="76">
        <f t="shared" si="1868"/>
        <v>5072476.8800000008</v>
      </c>
      <c r="CR120" s="76">
        <f t="shared" si="1869"/>
        <v>1998328.845</v>
      </c>
      <c r="CS120" s="76">
        <f t="shared" si="1870"/>
        <v>4924028.8176923059</v>
      </c>
      <c r="CT120" s="76">
        <f t="shared" si="1871"/>
        <v>4438685.978571428</v>
      </c>
      <c r="CU120" s="76">
        <f t="shared" si="1872"/>
        <v>4248519.21</v>
      </c>
      <c r="CV120" s="76">
        <f t="shared" si="1873"/>
        <v>4870168.8959999997</v>
      </c>
      <c r="CW120" s="76">
        <f t="shared" si="1874"/>
        <v>5887178.0526530631</v>
      </c>
      <c r="CX120" s="76">
        <f t="shared" si="1875"/>
        <v>1023881.8333333333</v>
      </c>
      <c r="CY120" s="76">
        <f t="shared" si="1876"/>
        <v>3969181.5733333337</v>
      </c>
      <c r="CZ120" s="76">
        <f t="shared" si="1877"/>
        <v>6719942.0425030524</v>
      </c>
      <c r="DA120" s="76">
        <f t="shared" si="1878"/>
        <v>6726621.4494285733</v>
      </c>
      <c r="DB120" s="76">
        <f t="shared" si="1879"/>
        <v>6545968.1037820503</v>
      </c>
      <c r="DC120" s="76">
        <f t="shared" si="1880"/>
        <v>1430584.6153846153</v>
      </c>
      <c r="DD120" s="76">
        <f t="shared" si="1880"/>
        <v>0</v>
      </c>
      <c r="DE120" s="88">
        <f t="shared" si="1882"/>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c r="U121" s="181">
        <f t="shared" si="1881"/>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c r="BM121" s="86">
        <f t="shared" si="1883"/>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63"/>
        <v>1004008.863846154</v>
      </c>
      <c r="CM121" s="76">
        <f t="shared" si="1864"/>
        <v>3849919.2437500008</v>
      </c>
      <c r="CN121" s="76">
        <f t="shared" si="1865"/>
        <v>3852246.3199999994</v>
      </c>
      <c r="CO121" s="76">
        <f t="shared" si="1866"/>
        <v>5150810.16</v>
      </c>
      <c r="CP121" s="76">
        <f t="shared" si="1867"/>
        <v>4912745.9301304938</v>
      </c>
      <c r="CQ121" s="76">
        <f t="shared" si="1868"/>
        <v>1042360.7076923079</v>
      </c>
      <c r="CR121" s="76">
        <f t="shared" si="1869"/>
        <v>4490232.6549999993</v>
      </c>
      <c r="CS121" s="76">
        <f t="shared" si="1870"/>
        <v>4548231.9553846149</v>
      </c>
      <c r="CT121" s="76">
        <f t="shared" si="1871"/>
        <v>3966949.3357142853</v>
      </c>
      <c r="CU121" s="76">
        <f t="shared" si="1872"/>
        <v>4330949.3528571418</v>
      </c>
      <c r="CV121" s="76">
        <f t="shared" si="1873"/>
        <v>5367190.1209999993</v>
      </c>
      <c r="CW121" s="76">
        <f t="shared" si="1874"/>
        <v>1516593.834666667</v>
      </c>
      <c r="CX121" s="76">
        <f t="shared" si="1875"/>
        <v>4408190.1233333331</v>
      </c>
      <c r="CY121" s="76">
        <f t="shared" si="1876"/>
        <v>3904714.8133333335</v>
      </c>
      <c r="CZ121" s="76">
        <f t="shared" si="1877"/>
        <v>6660287.4399999985</v>
      </c>
      <c r="DA121" s="76">
        <f t="shared" si="1878"/>
        <v>7063767.2430000007</v>
      </c>
      <c r="DB121" s="76">
        <f t="shared" si="1879"/>
        <v>3264055.905228937</v>
      </c>
      <c r="DC121" s="76">
        <f t="shared" si="1880"/>
        <v>4832597.308351648</v>
      </c>
      <c r="DD121" s="76">
        <f t="shared" si="1880"/>
        <v>0</v>
      </c>
      <c r="DE121" s="88">
        <f t="shared" si="1882"/>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c r="U122" s="181">
        <f t="shared" si="1881"/>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c r="BM122" s="86">
        <f t="shared" si="1883"/>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63"/>
        <v>4192989.9919230775</v>
      </c>
      <c r="CM122" s="76">
        <f t="shared" si="1864"/>
        <v>4417814.7300000014</v>
      </c>
      <c r="CN122" s="76">
        <f t="shared" si="1865"/>
        <v>4016115.4599999995</v>
      </c>
      <c r="CO122" s="76">
        <f t="shared" si="1866"/>
        <v>4455086.3485714281</v>
      </c>
      <c r="CP122" s="76">
        <f t="shared" si="1867"/>
        <v>5433656.3627815926</v>
      </c>
      <c r="CQ122" s="76">
        <f t="shared" si="1868"/>
        <v>5606613.0461538471</v>
      </c>
      <c r="CR122" s="76">
        <f t="shared" si="1869"/>
        <v>4288288.1999999993</v>
      </c>
      <c r="CS122" s="76">
        <f t="shared" si="1870"/>
        <v>3968855.2479999997</v>
      </c>
      <c r="CT122" s="76">
        <f t="shared" si="1871"/>
        <v>4957620.5430000005</v>
      </c>
      <c r="CU122" s="76">
        <f t="shared" si="1872"/>
        <v>5882205.1671428559</v>
      </c>
      <c r="CV122" s="76">
        <f t="shared" si="1873"/>
        <v>1738551.2550000001</v>
      </c>
      <c r="CW122" s="76">
        <f t="shared" si="1874"/>
        <v>5391254.7156666676</v>
      </c>
      <c r="CX122" s="76">
        <f t="shared" si="1875"/>
        <v>5139701.0453333333</v>
      </c>
      <c r="CY122" s="76">
        <f t="shared" si="1876"/>
        <v>3435312.8333333335</v>
      </c>
      <c r="CZ122" s="76">
        <f t="shared" si="1877"/>
        <v>4989024.2544871802</v>
      </c>
      <c r="DA122" s="76">
        <f t="shared" si="1878"/>
        <v>5311698.9705000008</v>
      </c>
      <c r="DB122" s="76">
        <f t="shared" si="1879"/>
        <v>2385960.8058608053</v>
      </c>
      <c r="DC122" s="76">
        <f t="shared" si="1880"/>
        <v>6023918.093076922</v>
      </c>
      <c r="DD122" s="76">
        <f t="shared" si="1880"/>
        <v>0</v>
      </c>
      <c r="DE122" s="88">
        <f t="shared" si="1882"/>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c r="U123" s="181">
        <f t="shared" si="1881"/>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c r="BM123" s="86">
        <f t="shared" si="1883"/>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63"/>
        <v>3855691.0523076924</v>
      </c>
      <c r="CM123" s="76">
        <f t="shared" si="1864"/>
        <v>4449125.2742307698</v>
      </c>
      <c r="CN123" s="76">
        <f t="shared" si="1865"/>
        <v>3988183.8199999994</v>
      </c>
      <c r="CO123" s="76">
        <f t="shared" si="1866"/>
        <v>3961779.3771428568</v>
      </c>
      <c r="CP123" s="76">
        <f t="shared" si="1867"/>
        <v>759122.78161057725</v>
      </c>
      <c r="CQ123" s="76">
        <f t="shared" si="1868"/>
        <v>4955019.3134615384</v>
      </c>
      <c r="CR123" s="76">
        <f t="shared" si="1869"/>
        <v>4565469.7666666666</v>
      </c>
      <c r="CS123" s="76">
        <f t="shared" si="1870"/>
        <v>3758204.7830000003</v>
      </c>
      <c r="CT123" s="76">
        <f t="shared" si="1871"/>
        <v>4438358.012000001</v>
      </c>
      <c r="CU123" s="76">
        <f t="shared" si="1872"/>
        <v>1007530.977142857</v>
      </c>
      <c r="CV123" s="76">
        <f t="shared" si="1873"/>
        <v>4431543.193</v>
      </c>
      <c r="CW123" s="76">
        <f t="shared" si="1874"/>
        <v>6328247.4903333345</v>
      </c>
      <c r="CX123" s="76">
        <f t="shared" si="1875"/>
        <v>4795446.5440000007</v>
      </c>
      <c r="CY123" s="76">
        <f t="shared" si="1876"/>
        <v>4361627.2716666665</v>
      </c>
      <c r="CZ123" s="76">
        <f t="shared" si="1877"/>
        <v>4704084.3410256412</v>
      </c>
      <c r="DA123" s="76">
        <f t="shared" si="1878"/>
        <v>2166881.2698412696</v>
      </c>
      <c r="DB123" s="76">
        <f t="shared" si="1879"/>
        <v>9830022.6702838819</v>
      </c>
      <c r="DC123" s="76">
        <f t="shared" si="1880"/>
        <v>6822049.6839926746</v>
      </c>
      <c r="DD123" s="76">
        <f t="shared" si="1880"/>
        <v>0</v>
      </c>
      <c r="DE123" s="88">
        <f t="shared" si="1882"/>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c r="U124" s="181">
        <f t="shared" si="1881"/>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c r="BM124" s="86">
        <f t="shared" si="1883"/>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63"/>
        <v>4630360.3449999997</v>
      </c>
      <c r="CM124" s="76">
        <f t="shared" si="1864"/>
        <v>5045211.3673076928</v>
      </c>
      <c r="CN124" s="76">
        <f t="shared" si="1865"/>
        <v>3382350.813333333</v>
      </c>
      <c r="CO124" s="76">
        <f t="shared" si="1866"/>
        <v>458860.61285714281</v>
      </c>
      <c r="CP124" s="76">
        <f t="shared" si="1867"/>
        <v>5096378.6725721173</v>
      </c>
      <c r="CQ124" s="76">
        <f t="shared" si="1868"/>
        <v>5307211.2500000009</v>
      </c>
      <c r="CR124" s="76">
        <f t="shared" si="1869"/>
        <v>4634666.166666666</v>
      </c>
      <c r="CS124" s="76">
        <f t="shared" si="1870"/>
        <v>4623682.7339999992</v>
      </c>
      <c r="CT124" s="76">
        <f t="shared" si="1871"/>
        <v>4913777.9075000007</v>
      </c>
      <c r="CU124" s="76">
        <f t="shared" si="1872"/>
        <v>5796512.8257142855</v>
      </c>
      <c r="CV124" s="76">
        <f t="shared" si="1873"/>
        <v>4074579.7880000006</v>
      </c>
      <c r="CW124" s="76">
        <f t="shared" si="1874"/>
        <v>6981995.8890000023</v>
      </c>
      <c r="CX124" s="76">
        <f t="shared" si="1875"/>
        <v>5316190.8480000002</v>
      </c>
      <c r="CY124" s="76">
        <f t="shared" si="1876"/>
        <v>6514158.1527777771</v>
      </c>
      <c r="CZ124" s="76">
        <f t="shared" si="1877"/>
        <v>1835980.3384615388</v>
      </c>
      <c r="DA124" s="76">
        <f t="shared" si="1878"/>
        <v>6159896.8269841261</v>
      </c>
      <c r="DB124" s="76">
        <f t="shared" si="1879"/>
        <v>14217382.393269228</v>
      </c>
      <c r="DC124" s="76">
        <f t="shared" si="1880"/>
        <v>4438292.6371611711</v>
      </c>
      <c r="DD124" s="76">
        <f t="shared" si="1880"/>
        <v>0</v>
      </c>
      <c r="DE124" s="88">
        <f t="shared" si="1882"/>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c r="U125" s="181">
        <f t="shared" si="1881"/>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c r="BM125" s="86">
        <f t="shared" si="1883"/>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63"/>
        <v>3748406.3357142853</v>
      </c>
      <c r="CM125" s="76">
        <f t="shared" si="1864"/>
        <v>9266346.9226923082</v>
      </c>
      <c r="CN125" s="76">
        <f t="shared" si="1865"/>
        <v>1150132.8000000003</v>
      </c>
      <c r="CO125" s="76">
        <f t="shared" si="1866"/>
        <v>4747903.9442857141</v>
      </c>
      <c r="CP125" s="76">
        <f t="shared" si="1867"/>
        <v>4539724.1687019244</v>
      </c>
      <c r="CQ125" s="76">
        <f t="shared" si="1868"/>
        <v>5533323.5999999996</v>
      </c>
      <c r="CR125" s="76">
        <f t="shared" si="1869"/>
        <v>5293689.333333333</v>
      </c>
      <c r="CS125" s="76">
        <f t="shared" si="1870"/>
        <v>3888212.2454999993</v>
      </c>
      <c r="CT125" s="76">
        <f t="shared" si="1871"/>
        <v>1425638.0280000002</v>
      </c>
      <c r="CU125" s="76">
        <f t="shared" si="1872"/>
        <v>5780863.8171428572</v>
      </c>
      <c r="CV125" s="76">
        <f t="shared" si="1873"/>
        <v>4225916.3624999998</v>
      </c>
      <c r="CW125" s="76">
        <f t="shared" si="1874"/>
        <v>5919776.1280000014</v>
      </c>
      <c r="CX125" s="76">
        <f t="shared" si="1875"/>
        <v>5432249.6600000001</v>
      </c>
      <c r="CY125" s="76">
        <f t="shared" si="1876"/>
        <v>1459469.76</v>
      </c>
      <c r="CZ125" s="76">
        <f t="shared" si="1877"/>
        <v>4966145.1179487184</v>
      </c>
      <c r="DA125" s="76">
        <f t="shared" si="1878"/>
        <v>7012496.0536507936</v>
      </c>
      <c r="DB125" s="76">
        <f t="shared" si="1879"/>
        <v>10796369.404107142</v>
      </c>
      <c r="DC125" s="76">
        <f t="shared" si="1880"/>
        <v>5438632.3372100135</v>
      </c>
      <c r="DD125" s="76">
        <f t="shared" si="1880"/>
        <v>0</v>
      </c>
      <c r="DE125" s="88">
        <f t="shared" si="1882"/>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c r="U126" s="181">
        <f t="shared" si="1881"/>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c r="BM126" s="86">
        <f t="shared" si="1883"/>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63"/>
        <v>3476126.7228571428</v>
      </c>
      <c r="CM126" s="76">
        <f t="shared" si="1864"/>
        <v>1058408.1826923075</v>
      </c>
      <c r="CN126" s="76">
        <f t="shared" si="1865"/>
        <v>4147225.2000000007</v>
      </c>
      <c r="CO126" s="76">
        <f t="shared" si="1866"/>
        <v>4162850.3371428573</v>
      </c>
      <c r="CP126" s="76">
        <f t="shared" si="1867"/>
        <v>3431844.206666667</v>
      </c>
      <c r="CQ126" s="76">
        <f t="shared" si="1868"/>
        <v>5643868.0738461539</v>
      </c>
      <c r="CR126" s="76">
        <f t="shared" si="1869"/>
        <v>5137034.6999999993</v>
      </c>
      <c r="CS126" s="76">
        <f t="shared" si="1870"/>
        <v>971821.10049999994</v>
      </c>
      <c r="CT126" s="76">
        <f t="shared" si="1871"/>
        <v>5089388.4345000004</v>
      </c>
      <c r="CU126" s="76">
        <f t="shared" si="1872"/>
        <v>6159022.4857142847</v>
      </c>
      <c r="CV126" s="76">
        <f t="shared" si="1873"/>
        <v>4821530.581818182</v>
      </c>
      <c r="CW126" s="76">
        <f t="shared" si="1874"/>
        <v>6123984.4446666688</v>
      </c>
      <c r="CX126" s="76">
        <f t="shared" si="1875"/>
        <v>5636059.1440000003</v>
      </c>
      <c r="CY126" s="76">
        <f t="shared" si="1876"/>
        <v>5462047.1733333338</v>
      </c>
      <c r="CZ126" s="76">
        <f t="shared" si="1877"/>
        <v>5868939.3488461543</v>
      </c>
      <c r="DA126" s="76">
        <f t="shared" si="1878"/>
        <v>6521759.6888888888</v>
      </c>
      <c r="DB126" s="76">
        <f t="shared" si="1879"/>
        <v>8511998.1978571434</v>
      </c>
      <c r="DC126" s="76">
        <f t="shared" si="1880"/>
        <v>2567954.6520146527</v>
      </c>
      <c r="DD126" s="76">
        <f t="shared" si="1880"/>
        <v>0</v>
      </c>
      <c r="DE126" s="88">
        <f t="shared" si="1882"/>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c r="U127" s="181">
        <f t="shared" si="1881"/>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c r="BM127" s="86">
        <f t="shared" si="1883"/>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63"/>
        <v>3941140.2685714285</v>
      </c>
      <c r="CM127" s="76">
        <f t="shared" si="1864"/>
        <v>5049332.3849999998</v>
      </c>
      <c r="CN127" s="76">
        <f t="shared" si="1865"/>
        <v>4909877.9775</v>
      </c>
      <c r="CO127" s="76">
        <f t="shared" si="1866"/>
        <v>3697317.2924999991</v>
      </c>
      <c r="CP127" s="76">
        <f t="shared" si="1867"/>
        <v>3451537.8800000004</v>
      </c>
      <c r="CQ127" s="76">
        <f t="shared" si="1868"/>
        <v>3808826.9261538461</v>
      </c>
      <c r="CR127" s="76">
        <f t="shared" si="1869"/>
        <v>867860.43749999988</v>
      </c>
      <c r="CS127" s="76">
        <f t="shared" si="1870"/>
        <v>5135520.8825000003</v>
      </c>
      <c r="CT127" s="76">
        <f t="shared" si="1871"/>
        <v>4737994.1835000003</v>
      </c>
      <c r="CU127" s="76">
        <f t="shared" si="1872"/>
        <v>7089086.963076924</v>
      </c>
      <c r="CV127" s="76">
        <f t="shared" si="1873"/>
        <v>4538841.6827272726</v>
      </c>
      <c r="CW127" s="76">
        <f t="shared" si="1874"/>
        <v>6989477.7300000023</v>
      </c>
      <c r="CX127" s="76">
        <f t="shared" si="1875"/>
        <v>1661079.9138461533</v>
      </c>
      <c r="CY127" s="76">
        <f t="shared" si="1876"/>
        <v>7581703.1951298695</v>
      </c>
      <c r="CZ127" s="76">
        <f t="shared" si="1877"/>
        <v>5938709.6107692318</v>
      </c>
      <c r="DA127" s="76">
        <f t="shared" si="1878"/>
        <v>5588879.9833333334</v>
      </c>
      <c r="DB127" s="76">
        <f t="shared" si="1879"/>
        <v>8121071.8249404766</v>
      </c>
      <c r="DC127" s="76">
        <f t="shared" si="1880"/>
        <v>1921583.8095238097</v>
      </c>
      <c r="DD127" s="76">
        <f t="shared" si="1880"/>
        <v>0</v>
      </c>
      <c r="DE127" s="88">
        <f t="shared" si="1882"/>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c r="U128" s="181">
        <f t="shared" si="1881"/>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c r="BM128" s="86">
        <f t="shared" si="1883"/>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63"/>
        <v>923925.97499999998</v>
      </c>
      <c r="CM128" s="76">
        <f t="shared" si="1864"/>
        <v>5690562.480769231</v>
      </c>
      <c r="CN128" s="76">
        <f t="shared" si="1865"/>
        <v>5017447.3990909085</v>
      </c>
      <c r="CO128" s="76">
        <f t="shared" si="1866"/>
        <v>4291258.0759999994</v>
      </c>
      <c r="CP128" s="76">
        <f t="shared" si="1867"/>
        <v>3523612.2800000003</v>
      </c>
      <c r="CQ128" s="76">
        <f t="shared" si="1868"/>
        <v>1106656.0371875002</v>
      </c>
      <c r="CR128" s="76">
        <f t="shared" si="1869"/>
        <v>5516121.8749999991</v>
      </c>
      <c r="CS128" s="76">
        <f t="shared" si="1870"/>
        <v>4581146.0089999996</v>
      </c>
      <c r="CT128" s="76">
        <f t="shared" si="1871"/>
        <v>5404725.9000000004</v>
      </c>
      <c r="CU128" s="76">
        <f t="shared" si="1872"/>
        <v>6079056.6938461531</v>
      </c>
      <c r="CV128" s="76">
        <f t="shared" si="1873"/>
        <v>5547554.0409090901</v>
      </c>
      <c r="CW128" s="76">
        <f t="shared" si="1874"/>
        <v>3438426.3246666673</v>
      </c>
      <c r="CX128" s="76">
        <f t="shared" si="1875"/>
        <v>5493680.6642307667</v>
      </c>
      <c r="CY128" s="76">
        <f t="shared" si="1876"/>
        <v>7509726.0280519482</v>
      </c>
      <c r="CZ128" s="76">
        <f t="shared" si="1877"/>
        <v>6402748.4569230778</v>
      </c>
      <c r="DA128" s="76">
        <f t="shared" si="1878"/>
        <v>7990382.1316666678</v>
      </c>
      <c r="DB128" s="76">
        <f t="shared" si="1879"/>
        <v>4839753.3894047625</v>
      </c>
      <c r="DC128" s="76">
        <f t="shared" si="1880"/>
        <v>7810078.2116361428</v>
      </c>
      <c r="DD128" s="76">
        <f t="shared" si="1880"/>
        <v>0</v>
      </c>
      <c r="DE128" s="88">
        <f t="shared" si="1882"/>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c r="U129" s="181">
        <f t="shared" si="1881"/>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c r="BM129" s="86">
        <f t="shared" si="1883"/>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63"/>
        <v>4126234.779333333</v>
      </c>
      <c r="CM129" s="76">
        <f t="shared" si="1864"/>
        <v>6140476.1484615393</v>
      </c>
      <c r="CN129" s="76">
        <f t="shared" si="1865"/>
        <v>5506962.8168181814</v>
      </c>
      <c r="CO129" s="76">
        <f t="shared" si="1866"/>
        <v>4466945.1159999995</v>
      </c>
      <c r="CP129" s="76">
        <f t="shared" si="1867"/>
        <v>2296909.4225000003</v>
      </c>
      <c r="CQ129" s="76">
        <f t="shared" si="1868"/>
        <v>6955501.125937501</v>
      </c>
      <c r="CR129" s="76">
        <f t="shared" si="1869"/>
        <v>5355397.51</v>
      </c>
      <c r="CS129" s="76">
        <f t="shared" si="1870"/>
        <v>3999657.1359999999</v>
      </c>
      <c r="CT129" s="76">
        <f t="shared" si="1871"/>
        <v>5648311.1596153844</v>
      </c>
      <c r="CU129" s="76">
        <f t="shared" si="1872"/>
        <v>5597351.5134615377</v>
      </c>
      <c r="CV129" s="76">
        <f t="shared" si="1873"/>
        <v>2713358.4119230765</v>
      </c>
      <c r="CW129" s="76">
        <f t="shared" si="1874"/>
        <v>6015345.6843333347</v>
      </c>
      <c r="CX129" s="76">
        <f t="shared" si="1875"/>
        <v>5572343.653846154</v>
      </c>
      <c r="CY129" s="76">
        <f t="shared" si="1876"/>
        <v>7917139.5709090903</v>
      </c>
      <c r="CZ129" s="76">
        <f t="shared" si="1877"/>
        <v>6073115.0900000008</v>
      </c>
      <c r="DA129" s="76">
        <f t="shared" si="1878"/>
        <v>5456154.165000001</v>
      </c>
      <c r="DB129" s="76">
        <f t="shared" si="1879"/>
        <v>3697186.7600732595</v>
      </c>
      <c r="DC129" s="76">
        <f t="shared" si="1880"/>
        <v>7737313.8526007328</v>
      </c>
      <c r="DD129" s="76">
        <f t="shared" si="1880"/>
        <v>0</v>
      </c>
      <c r="DE129" s="88">
        <f t="shared" si="1882"/>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c r="U130" s="181">
        <f t="shared" si="1881"/>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c r="BM130" s="86">
        <f t="shared" si="1883"/>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63"/>
        <v>3685873.7240000013</v>
      </c>
      <c r="CM130" s="76">
        <f t="shared" si="1864"/>
        <v>6225530.8030769238</v>
      </c>
      <c r="CN130" s="76">
        <f t="shared" si="1865"/>
        <v>5975123.2454545451</v>
      </c>
      <c r="CO130" s="76">
        <f t="shared" si="1866"/>
        <v>4076646.8109999998</v>
      </c>
      <c r="CP130" s="76">
        <f t="shared" si="1867"/>
        <v>479034.40000000008</v>
      </c>
      <c r="CQ130" s="76">
        <f t="shared" si="1868"/>
        <v>6158606.4103124999</v>
      </c>
      <c r="CR130" s="76">
        <f t="shared" si="1869"/>
        <v>6690265.2580000004</v>
      </c>
      <c r="CS130" s="76">
        <f t="shared" si="1870"/>
        <v>5529821.0284615383</v>
      </c>
      <c r="CT130" s="76">
        <f t="shared" si="1871"/>
        <v>6008983.2276923088</v>
      </c>
      <c r="CU130" s="76">
        <f t="shared" si="1872"/>
        <v>2139318.2057692311</v>
      </c>
      <c r="CV130" s="76">
        <f t="shared" si="1873"/>
        <v>5668440.1611538455</v>
      </c>
      <c r="CW130" s="76">
        <f t="shared" si="1874"/>
        <v>7643633.6040000021</v>
      </c>
      <c r="CX130" s="76">
        <f t="shared" si="1875"/>
        <v>6129259.3596153837</v>
      </c>
      <c r="CY130" s="76">
        <f t="shared" si="1876"/>
        <v>7526314.208181818</v>
      </c>
      <c r="CZ130" s="76">
        <f t="shared" si="1877"/>
        <v>4821035.3571153851</v>
      </c>
      <c r="DA130" s="76">
        <f t="shared" si="1878"/>
        <v>2225526.9841269837</v>
      </c>
      <c r="DB130" s="76">
        <f t="shared" si="1879"/>
        <v>10556438.552820511</v>
      </c>
      <c r="DC130" s="76">
        <f t="shared" si="1880"/>
        <v>10337353.711895606</v>
      </c>
      <c r="DD130" s="76">
        <f t="shared" si="1880"/>
        <v>0</v>
      </c>
      <c r="DE130" s="88">
        <f t="shared" si="1882"/>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c r="U131" s="181">
        <f t="shared" si="1881"/>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c r="BM131" s="86">
        <f t="shared" si="1883"/>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884">B131*AT131</f>
        <v>4338937.830000001</v>
      </c>
      <c r="CM131" s="76">
        <f t="shared" ref="CM131:CM194" si="1885">C131*AU131</f>
        <v>6938690.1000000006</v>
      </c>
      <c r="CN131" s="76">
        <f t="shared" ref="CN131:CN194" si="1886">D131*AV131</f>
        <v>5141291.8727272721</v>
      </c>
      <c r="CO131" s="76">
        <f t="shared" ref="CO131:CO194" si="1887">E131*AW131</f>
        <v>560681.80050000013</v>
      </c>
      <c r="CP131" s="76">
        <f t="shared" ref="CP131:CP194" si="1888">F131*AX131</f>
        <v>3737485.8000000007</v>
      </c>
      <c r="CQ131" s="76">
        <f t="shared" ref="CQ131:CQ194" si="1889">G131*AY131</f>
        <v>6223589.465263159</v>
      </c>
      <c r="CR131" s="76">
        <f t="shared" ref="CR131:CR194" si="1890">H131*AZ131</f>
        <v>6695040.8200000003</v>
      </c>
      <c r="CS131" s="76">
        <f t="shared" ref="CS131:CS194" si="1891">I131*BA131</f>
        <v>5252564.9715384608</v>
      </c>
      <c r="CT131" s="76">
        <f t="shared" ref="CT131:CT194" si="1892">J131*BB131</f>
        <v>4007248.3446153854</v>
      </c>
      <c r="CU131" s="76">
        <f t="shared" ref="CU131:CU194" si="1893">K131*BC131</f>
        <v>6303837.1146153854</v>
      </c>
      <c r="CV131" s="76">
        <f t="shared" ref="CV131:CV194" si="1894">L131*BD131</f>
        <v>5248071.5646153837</v>
      </c>
      <c r="CW131" s="76">
        <f t="shared" ref="CW131:CW194" si="1895">M131*BE131</f>
        <v>7553462.832666669</v>
      </c>
      <c r="CX131" s="76">
        <f t="shared" ref="CX131:CX194" si="1896">N131*BF131</f>
        <v>5810158.9215384619</v>
      </c>
      <c r="CY131" s="76">
        <f t="shared" ref="CY131:CY194" si="1897">O131*BG131</f>
        <v>7073912.2172727278</v>
      </c>
      <c r="CZ131" s="76">
        <f t="shared" ref="CZ131:CZ194" si="1898">P131*BH131</f>
        <v>2144334.4546153848</v>
      </c>
      <c r="DA131" s="76">
        <f t="shared" ref="DA131:DA194" si="1899">Q131*BI131</f>
        <v>5298505.5461904751</v>
      </c>
      <c r="DB131" s="76">
        <f t="shared" ref="DB131:DB194" si="1900">R131*BJ131</f>
        <v>12200042.301437726</v>
      </c>
      <c r="DC131" s="76">
        <f t="shared" ref="DC131:DD194" si="1901">S131*BK131</f>
        <v>7474634.891025641</v>
      </c>
      <c r="DD131" s="76">
        <f t="shared" si="1901"/>
        <v>0</v>
      </c>
      <c r="DE131" s="88">
        <f t="shared" si="1882"/>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c r="U132" s="181">
        <f t="shared" ref="U132:U195" si="1902">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c r="BM132" s="86">
        <f t="shared" si="1883"/>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884"/>
        <v>5445523.2740000011</v>
      </c>
      <c r="CM132" s="76">
        <f t="shared" si="1885"/>
        <v>9024519.2600000016</v>
      </c>
      <c r="CN132" s="76">
        <f t="shared" si="1886"/>
        <v>1258243.9227272726</v>
      </c>
      <c r="CO132" s="76">
        <f t="shared" si="1887"/>
        <v>5947178.2170000011</v>
      </c>
      <c r="CP132" s="76">
        <f t="shared" si="1888"/>
        <v>3365576.7200000007</v>
      </c>
      <c r="CQ132" s="76">
        <f t="shared" si="1889"/>
        <v>5746015.0021052631</v>
      </c>
      <c r="CR132" s="76">
        <f t="shared" si="1890"/>
        <v>7107710.9169230768</v>
      </c>
      <c r="CS132" s="76">
        <f t="shared" si="1891"/>
        <v>4174310.4176923069</v>
      </c>
      <c r="CT132" s="76">
        <f t="shared" si="1892"/>
        <v>1203527.8052941177</v>
      </c>
      <c r="CU132" s="76">
        <f t="shared" si="1893"/>
        <v>8745943.0099999998</v>
      </c>
      <c r="CV132" s="76">
        <f t="shared" si="1894"/>
        <v>4991761.3515384607</v>
      </c>
      <c r="CW132" s="76">
        <f t="shared" si="1895"/>
        <v>8359148.3246666696</v>
      </c>
      <c r="CX132" s="76">
        <f t="shared" si="1896"/>
        <v>5491295.3230769234</v>
      </c>
      <c r="CY132" s="76">
        <f t="shared" si="1897"/>
        <v>2343731.4092307687</v>
      </c>
      <c r="CZ132" s="76">
        <f t="shared" si="1898"/>
        <v>5840916.6323076934</v>
      </c>
      <c r="DA132" s="76">
        <f t="shared" si="1899"/>
        <v>5890610.9823809527</v>
      </c>
      <c r="DB132" s="76">
        <f t="shared" si="1900"/>
        <v>12670136.199941389</v>
      </c>
      <c r="DC132" s="76">
        <f t="shared" si="1901"/>
        <v>7159746.5619871793</v>
      </c>
      <c r="DD132" s="76">
        <f t="shared" si="1901"/>
        <v>0</v>
      </c>
      <c r="DE132" s="88">
        <f t="shared" ref="DE132:DE195" si="1903">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c r="U133" s="181">
        <f t="shared" si="1902"/>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c r="BM133" s="86">
        <f t="shared" ref="BM133:BM196" si="1904">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884"/>
        <v>5529380.8499999987</v>
      </c>
      <c r="CM133" s="76">
        <f t="shared" si="1885"/>
        <v>885523.92500000005</v>
      </c>
      <c r="CN133" s="76">
        <f t="shared" si="1886"/>
        <v>6727980.0509090908</v>
      </c>
      <c r="CO133" s="76">
        <f t="shared" si="1887"/>
        <v>4657224.7875000006</v>
      </c>
      <c r="CP133" s="76">
        <f t="shared" si="1888"/>
        <v>3450103.6950000012</v>
      </c>
      <c r="CQ133" s="76">
        <f t="shared" si="1889"/>
        <v>4669026.8550000004</v>
      </c>
      <c r="CR133" s="76">
        <f t="shared" si="1890"/>
        <v>5779395.6553846151</v>
      </c>
      <c r="CS133" s="76">
        <f t="shared" si="1891"/>
        <v>1015015.0846153847</v>
      </c>
      <c r="CT133" s="76">
        <f t="shared" si="1892"/>
        <v>5787291.5255882358</v>
      </c>
      <c r="CU133" s="76">
        <f t="shared" si="1893"/>
        <v>7982732.2615384618</v>
      </c>
      <c r="CV133" s="76">
        <f t="shared" si="1894"/>
        <v>5302547.863846154</v>
      </c>
      <c r="CW133" s="76">
        <f t="shared" si="1895"/>
        <v>9497526.8660000023</v>
      </c>
      <c r="CX133" s="76">
        <f t="shared" si="1896"/>
        <v>4915987.8461538469</v>
      </c>
      <c r="CY133" s="76">
        <f t="shared" si="1897"/>
        <v>8121355.7538461527</v>
      </c>
      <c r="CZ133" s="76">
        <f t="shared" si="1898"/>
        <v>6888052.0500000007</v>
      </c>
      <c r="DA133" s="76">
        <f t="shared" si="1899"/>
        <v>5698853.9794444442</v>
      </c>
      <c r="DB133" s="76">
        <f t="shared" si="1900"/>
        <v>10923341.135384616</v>
      </c>
      <c r="DC133" s="76">
        <f t="shared" si="1901"/>
        <v>4075299.7435897435</v>
      </c>
      <c r="DD133" s="76">
        <f t="shared" si="1901"/>
        <v>0</v>
      </c>
      <c r="DE133" s="88">
        <f t="shared" si="1903"/>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c r="U134" s="181">
        <f t="shared" si="1902"/>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c r="BM134" s="86">
        <f t="shared" si="1904"/>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884"/>
        <v>4280752.3499999996</v>
      </c>
      <c r="CM134" s="76">
        <f t="shared" si="1885"/>
        <v>7121482.6302631581</v>
      </c>
      <c r="CN134" s="76">
        <f t="shared" si="1886"/>
        <v>6738902.1460000006</v>
      </c>
      <c r="CO134" s="76">
        <f t="shared" si="1887"/>
        <v>4721774.1088888887</v>
      </c>
      <c r="CP134" s="76">
        <f t="shared" si="1888"/>
        <v>3270893.2244444452</v>
      </c>
      <c r="CQ134" s="76">
        <f t="shared" si="1889"/>
        <v>4110999.1450000005</v>
      </c>
      <c r="CR134" s="76">
        <f t="shared" si="1890"/>
        <v>998006.12307692342</v>
      </c>
      <c r="CS134" s="76">
        <f t="shared" si="1891"/>
        <v>6380282.509615385</v>
      </c>
      <c r="CT134" s="76">
        <f t="shared" si="1892"/>
        <v>6317844.1459375005</v>
      </c>
      <c r="CU134" s="76">
        <f t="shared" si="1893"/>
        <v>6942400.8123076921</v>
      </c>
      <c r="CV134" s="76">
        <f t="shared" si="1894"/>
        <v>4975617.1442307681</v>
      </c>
      <c r="CW134" s="76">
        <f t="shared" si="1895"/>
        <v>7895489.7740000021</v>
      </c>
      <c r="CX134" s="76">
        <f t="shared" si="1896"/>
        <v>1432036.5507692308</v>
      </c>
      <c r="CY134" s="76">
        <f t="shared" si="1897"/>
        <v>9369344.3557692301</v>
      </c>
      <c r="CZ134" s="76">
        <f t="shared" si="1898"/>
        <v>6001316.2958333325</v>
      </c>
      <c r="DA134" s="76">
        <f t="shared" si="1899"/>
        <v>5752052.9834920643</v>
      </c>
      <c r="DB134" s="76">
        <f t="shared" si="1900"/>
        <v>10993317.857802197</v>
      </c>
      <c r="DC134" s="76">
        <f t="shared" si="1901"/>
        <v>3036712.0879120878</v>
      </c>
      <c r="DD134" s="76">
        <f t="shared" si="1901"/>
        <v>0</v>
      </c>
      <c r="DE134" s="88">
        <f t="shared" si="1903"/>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c r="U135" s="181">
        <f t="shared" si="1902"/>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c r="BM135" s="86">
        <f t="shared" si="1904"/>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884"/>
        <v>1116106.983529412</v>
      </c>
      <c r="CM135" s="76">
        <f t="shared" si="1885"/>
        <v>6599430.3136842111</v>
      </c>
      <c r="CN135" s="76">
        <f t="shared" si="1886"/>
        <v>7279778.9796666671</v>
      </c>
      <c r="CO135" s="76">
        <f t="shared" si="1887"/>
        <v>4401056.3022222221</v>
      </c>
      <c r="CP135" s="76">
        <f t="shared" si="1888"/>
        <v>3286442.9144444452</v>
      </c>
      <c r="CQ135" s="76">
        <f t="shared" si="1889"/>
        <v>1195193.2226315788</v>
      </c>
      <c r="CR135" s="76">
        <f t="shared" si="1890"/>
        <v>6545886.2792307716</v>
      </c>
      <c r="CS135" s="76">
        <f t="shared" si="1891"/>
        <v>6352008.3599999994</v>
      </c>
      <c r="CT135" s="76">
        <f t="shared" si="1892"/>
        <v>6201632.6852941187</v>
      </c>
      <c r="CU135" s="76">
        <f t="shared" si="1893"/>
        <v>6424280.263076921</v>
      </c>
      <c r="CV135" s="76">
        <f t="shared" si="1894"/>
        <v>4873061.394230769</v>
      </c>
      <c r="CW135" s="76">
        <f t="shared" si="1895"/>
        <v>3816590.135384616</v>
      </c>
      <c r="CX135" s="76">
        <f t="shared" si="1896"/>
        <v>5351579.7830769233</v>
      </c>
      <c r="CY135" s="76">
        <f t="shared" si="1897"/>
        <v>8839594.4230769221</v>
      </c>
      <c r="CZ135" s="76">
        <f t="shared" si="1898"/>
        <v>5319903.4224999994</v>
      </c>
      <c r="DA135" s="76">
        <f t="shared" si="1899"/>
        <v>6105267.2016666671</v>
      </c>
      <c r="DB135" s="76">
        <f t="shared" si="1900"/>
        <v>5817758.9833040293</v>
      </c>
      <c r="DC135" s="76">
        <f t="shared" si="1901"/>
        <v>8222104.31871513</v>
      </c>
      <c r="DD135" s="76">
        <f t="shared" si="1901"/>
        <v>0</v>
      </c>
      <c r="DE135" s="88">
        <f t="shared" si="1903"/>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c r="U136" s="181">
        <f t="shared" si="1902"/>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c r="BM136" s="86">
        <f t="shared" si="1904"/>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884"/>
        <v>7148961.95764706</v>
      </c>
      <c r="CM136" s="76">
        <f t="shared" si="1885"/>
        <v>7059990.9884210518</v>
      </c>
      <c r="CN136" s="76">
        <f t="shared" si="1886"/>
        <v>6980551.4006666662</v>
      </c>
      <c r="CO136" s="76">
        <f t="shared" si="1887"/>
        <v>4799911.7155555552</v>
      </c>
      <c r="CP136" s="76">
        <f t="shared" si="1888"/>
        <v>2826361.3516666675</v>
      </c>
      <c r="CQ136" s="76">
        <f t="shared" si="1889"/>
        <v>7035916.9407894732</v>
      </c>
      <c r="CR136" s="76">
        <f t="shared" si="1890"/>
        <v>7630201.1353846174</v>
      </c>
      <c r="CS136" s="76">
        <f t="shared" si="1891"/>
        <v>5459288.1122727264</v>
      </c>
      <c r="CT136" s="76">
        <f t="shared" si="1892"/>
        <v>6304238.7692307699</v>
      </c>
      <c r="CU136" s="76">
        <f t="shared" si="1893"/>
        <v>5863048.2223076904</v>
      </c>
      <c r="CV136" s="76">
        <f t="shared" si="1894"/>
        <v>2448866.730833333</v>
      </c>
      <c r="CW136" s="76">
        <f t="shared" si="1895"/>
        <v>6654421.2153846165</v>
      </c>
      <c r="CX136" s="76">
        <f t="shared" si="1896"/>
        <v>5586536.290500002</v>
      </c>
      <c r="CY136" s="76">
        <f t="shared" si="1897"/>
        <v>8981930.8949999996</v>
      </c>
      <c r="CZ136" s="76">
        <f t="shared" si="1898"/>
        <v>6146060.6325000003</v>
      </c>
      <c r="DA136" s="76">
        <f t="shared" si="1899"/>
        <v>5129671.4816666674</v>
      </c>
      <c r="DB136" s="76">
        <f t="shared" si="1900"/>
        <v>4246280.4395604385</v>
      </c>
      <c r="DC136" s="76">
        <f t="shared" si="1901"/>
        <v>9578212.8342857137</v>
      </c>
      <c r="DD136" s="76">
        <f t="shared" si="1901"/>
        <v>0</v>
      </c>
      <c r="DE136" s="88">
        <f t="shared" si="1903"/>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c r="U137" s="181">
        <f t="shared" si="1902"/>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c r="BM137" s="86">
        <f t="shared" si="1904"/>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884"/>
        <v>6495586.6613333346</v>
      </c>
      <c r="CM137" s="76">
        <f t="shared" si="1885"/>
        <v>7503603.2673684219</v>
      </c>
      <c r="CN137" s="76">
        <f t="shared" si="1886"/>
        <v>8834917.0109999999</v>
      </c>
      <c r="CO137" s="76">
        <f t="shared" si="1887"/>
        <v>3915998.7355555547</v>
      </c>
      <c r="CP137" s="76">
        <f t="shared" si="1888"/>
        <v>823694.55000000016</v>
      </c>
      <c r="CQ137" s="76">
        <f t="shared" si="1889"/>
        <v>6780797.7631578939</v>
      </c>
      <c r="CR137" s="76">
        <f t="shared" si="1890"/>
        <v>7872351.1200000029</v>
      </c>
      <c r="CS137" s="76">
        <f t="shared" si="1891"/>
        <v>6849990.6180000007</v>
      </c>
      <c r="CT137" s="76">
        <f t="shared" si="1892"/>
        <v>6071130.8269230779</v>
      </c>
      <c r="CU137" s="76">
        <f t="shared" si="1893"/>
        <v>3252149.9669999997</v>
      </c>
      <c r="CV137" s="76">
        <f t="shared" si="1894"/>
        <v>5769560.254999999</v>
      </c>
      <c r="CW137" s="76">
        <f t="shared" si="1895"/>
        <v>6646150.714615385</v>
      </c>
      <c r="CX137" s="76">
        <f t="shared" si="1896"/>
        <v>6855774.7776923086</v>
      </c>
      <c r="CY137" s="76">
        <f t="shared" si="1897"/>
        <v>9361273.9891666695</v>
      </c>
      <c r="CZ137" s="76">
        <f t="shared" si="1898"/>
        <v>5452280.2950000009</v>
      </c>
      <c r="DA137" s="76">
        <f t="shared" si="1899"/>
        <v>2838442.2638095235</v>
      </c>
      <c r="DB137" s="76">
        <f t="shared" si="1900"/>
        <v>11974786.895180531</v>
      </c>
      <c r="DC137" s="76">
        <f t="shared" si="1901"/>
        <v>11380650.798333336</v>
      </c>
      <c r="DD137" s="76">
        <f t="shared" si="1901"/>
        <v>0</v>
      </c>
      <c r="DE137" s="88">
        <f t="shared" si="1903"/>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c r="U138" s="181">
        <f t="shared" si="1902"/>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c r="BM138" s="86">
        <f t="shared" si="1904"/>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884"/>
        <v>7015671.1170000015</v>
      </c>
      <c r="CM138" s="76">
        <f t="shared" si="1885"/>
        <v>7134572.26736842</v>
      </c>
      <c r="CN138" s="76">
        <f t="shared" si="1886"/>
        <v>7408038.1110000005</v>
      </c>
      <c r="CO138" s="76">
        <f t="shared" si="1887"/>
        <v>836990.17666666652</v>
      </c>
      <c r="CP138" s="76">
        <f t="shared" si="1888"/>
        <v>4613862.330000001</v>
      </c>
      <c r="CQ138" s="76">
        <f t="shared" si="1889"/>
        <v>6641120.7473684214</v>
      </c>
      <c r="CR138" s="76">
        <f t="shared" si="1890"/>
        <v>7835566.9685714319</v>
      </c>
      <c r="CS138" s="76">
        <f t="shared" si="1891"/>
        <v>7053935.2500000009</v>
      </c>
      <c r="CT138" s="76">
        <f t="shared" si="1892"/>
        <v>5365597.0576923089</v>
      </c>
      <c r="CU138" s="76">
        <f t="shared" si="1893"/>
        <v>5178587.733</v>
      </c>
      <c r="CV138" s="76">
        <f t="shared" si="1894"/>
        <v>7021384.1733333319</v>
      </c>
      <c r="CW138" s="76">
        <f t="shared" si="1895"/>
        <v>6571280.7709999988</v>
      </c>
      <c r="CX138" s="76">
        <f t="shared" si="1896"/>
        <v>7751812.9949999992</v>
      </c>
      <c r="CY138" s="76">
        <f t="shared" si="1897"/>
        <v>7416147.3425000012</v>
      </c>
      <c r="CZ138" s="76">
        <f t="shared" si="1898"/>
        <v>2635583.4700000002</v>
      </c>
      <c r="DA138" s="76">
        <f t="shared" si="1899"/>
        <v>6456253.1004761904</v>
      </c>
      <c r="DB138" s="76">
        <f t="shared" si="1900"/>
        <v>12664030.001342228</v>
      </c>
      <c r="DC138" s="76">
        <f t="shared" si="1901"/>
        <v>9075173.0850000009</v>
      </c>
      <c r="DD138" s="76">
        <f t="shared" si="1901"/>
        <v>0</v>
      </c>
      <c r="DE138" s="88">
        <f t="shared" si="1903"/>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c r="U139" s="181">
        <f t="shared" si="1902"/>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c r="BM139" s="86">
        <f t="shared" si="1904"/>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884"/>
        <v>7572824.7840000018</v>
      </c>
      <c r="CM139" s="76">
        <f t="shared" si="1885"/>
        <v>9542658.3852631561</v>
      </c>
      <c r="CN139" s="76">
        <f t="shared" si="1886"/>
        <v>3688458.4020000002</v>
      </c>
      <c r="CO139" s="76">
        <f t="shared" si="1887"/>
        <v>5374658.8533333326</v>
      </c>
      <c r="CP139" s="76">
        <f t="shared" si="1888"/>
        <v>4324872.5529166665</v>
      </c>
      <c r="CQ139" s="76">
        <f t="shared" si="1889"/>
        <v>6983583.1102631586</v>
      </c>
      <c r="CR139" s="76">
        <f t="shared" si="1890"/>
        <v>9430516.5900000017</v>
      </c>
      <c r="CS139" s="76">
        <f t="shared" si="1891"/>
        <v>6736682.3181818193</v>
      </c>
      <c r="CT139" s="76">
        <f t="shared" si="1892"/>
        <v>1842147.741538462</v>
      </c>
      <c r="CU139" s="76">
        <f t="shared" si="1893"/>
        <v>6301951.5930000013</v>
      </c>
      <c r="CV139" s="76">
        <f t="shared" si="1894"/>
        <v>7378477.2408333318</v>
      </c>
      <c r="CW139" s="76">
        <f t="shared" si="1895"/>
        <v>6612792.1615384622</v>
      </c>
      <c r="CX139" s="76">
        <f t="shared" si="1896"/>
        <v>7654289.2031249981</v>
      </c>
      <c r="CY139" s="76">
        <f t="shared" si="1897"/>
        <v>3851852.727272728</v>
      </c>
      <c r="CZ139" s="76">
        <f t="shared" si="1898"/>
        <v>5771801.583333333</v>
      </c>
      <c r="DA139" s="76">
        <f t="shared" si="1899"/>
        <v>6191834.1269841278</v>
      </c>
      <c r="DB139" s="76">
        <f t="shared" si="1900"/>
        <v>13219482.561208788</v>
      </c>
      <c r="DC139" s="76">
        <f t="shared" si="1901"/>
        <v>10087395.23</v>
      </c>
      <c r="DD139" s="76">
        <f t="shared" si="1901"/>
        <v>0</v>
      </c>
      <c r="DE139" s="88">
        <f t="shared" si="1903"/>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c r="U140" s="181">
        <f t="shared" si="1902"/>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c r="BM140" s="86">
        <f t="shared" si="1904"/>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884"/>
        <v>6757728.3800000018</v>
      </c>
      <c r="CM140" s="76">
        <f t="shared" si="1885"/>
        <v>1957763.4976315789</v>
      </c>
      <c r="CN140" s="76">
        <f t="shared" si="1886"/>
        <v>9042040.7929999996</v>
      </c>
      <c r="CO140" s="76">
        <f t="shared" si="1887"/>
        <v>4518704.4266666668</v>
      </c>
      <c r="CP140" s="76">
        <f t="shared" si="1888"/>
        <v>4200728.1750000007</v>
      </c>
      <c r="CQ140" s="76">
        <f t="shared" si="1889"/>
        <v>7101903.5100000016</v>
      </c>
      <c r="CR140" s="76">
        <f t="shared" si="1890"/>
        <v>8238285.7650000015</v>
      </c>
      <c r="CS140" s="76">
        <f t="shared" si="1891"/>
        <v>2483964.3654545452</v>
      </c>
      <c r="CT140" s="76">
        <f t="shared" si="1892"/>
        <v>6919332.1107692327</v>
      </c>
      <c r="CU140" s="76">
        <f t="shared" si="1893"/>
        <v>5717502.3780000005</v>
      </c>
      <c r="CV140" s="76">
        <f t="shared" si="1894"/>
        <v>6910747.59375</v>
      </c>
      <c r="CW140" s="76">
        <f t="shared" si="1895"/>
        <v>6963450.942307693</v>
      </c>
      <c r="CX140" s="76">
        <f t="shared" si="1896"/>
        <v>6983414.9090624982</v>
      </c>
      <c r="CY140" s="76">
        <f t="shared" si="1897"/>
        <v>9551004.3081818186</v>
      </c>
      <c r="CZ140" s="76">
        <f t="shared" si="1898"/>
        <v>6475217.1716666659</v>
      </c>
      <c r="DA140" s="76">
        <f t="shared" si="1899"/>
        <v>6309872.64955357</v>
      </c>
      <c r="DB140" s="76">
        <f t="shared" si="1900"/>
        <v>8538317.7717532478</v>
      </c>
      <c r="DC140" s="76">
        <f t="shared" si="1901"/>
        <v>6313072.944444445</v>
      </c>
      <c r="DD140" s="76">
        <f t="shared" si="1901"/>
        <v>0</v>
      </c>
      <c r="DE140" s="88">
        <f t="shared" si="1903"/>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c r="U141" s="181">
        <f t="shared" si="1902"/>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c r="BM141" s="86">
        <f t="shared" si="1904"/>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884"/>
        <v>6165665.7080000015</v>
      </c>
      <c r="CM141" s="76">
        <f t="shared" si="1885"/>
        <v>5834419.7200000007</v>
      </c>
      <c r="CN141" s="76">
        <f t="shared" si="1886"/>
        <v>8789668.574285714</v>
      </c>
      <c r="CO141" s="76">
        <f t="shared" si="1887"/>
        <v>5048151.9833333334</v>
      </c>
      <c r="CP141" s="76">
        <f t="shared" si="1888"/>
        <v>4639522.4333333336</v>
      </c>
      <c r="CQ141" s="76">
        <f t="shared" si="1889"/>
        <v>5579623.0578947384</v>
      </c>
      <c r="CR141" s="76">
        <f t="shared" si="1890"/>
        <v>3461265.0306666675</v>
      </c>
      <c r="CS141" s="76">
        <f t="shared" si="1891"/>
        <v>8277015.0954545457</v>
      </c>
      <c r="CT141" s="76">
        <f t="shared" si="1892"/>
        <v>6208672.2500000009</v>
      </c>
      <c r="CU141" s="76">
        <f t="shared" si="1893"/>
        <v>5949019.5230769245</v>
      </c>
      <c r="CV141" s="76">
        <f t="shared" si="1894"/>
        <v>7012988.3250000002</v>
      </c>
      <c r="CW141" s="76">
        <f t="shared" si="1895"/>
        <v>6124932.8903846163</v>
      </c>
      <c r="CX141" s="76">
        <f t="shared" si="1896"/>
        <v>2030337.7753846152</v>
      </c>
      <c r="CY141" s="76">
        <f t="shared" si="1897"/>
        <v>9898356.6410714313</v>
      </c>
      <c r="CZ141" s="76">
        <f t="shared" si="1898"/>
        <v>6297445.5500000007</v>
      </c>
      <c r="DA141" s="76">
        <f t="shared" si="1899"/>
        <v>5817651.3305357145</v>
      </c>
      <c r="DB141" s="76">
        <f t="shared" si="1900"/>
        <v>9345279.1453571413</v>
      </c>
      <c r="DC141" s="76">
        <f t="shared" si="1901"/>
        <v>5648768.8888888909</v>
      </c>
      <c r="DD141" s="76">
        <f t="shared" si="1901"/>
        <v>0</v>
      </c>
      <c r="DE141" s="88">
        <f t="shared" si="1903"/>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c r="U142" s="181">
        <f t="shared" si="1902"/>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c r="BM142" s="86">
        <f t="shared" si="1904"/>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884"/>
        <v>2127158.4040000006</v>
      </c>
      <c r="CM142" s="76">
        <f t="shared" si="1885"/>
        <v>7280354.4739473686</v>
      </c>
      <c r="CN142" s="76">
        <f t="shared" si="1886"/>
        <v>8815296.2028571423</v>
      </c>
      <c r="CO142" s="76">
        <f t="shared" si="1887"/>
        <v>6124581.9800000004</v>
      </c>
      <c r="CP142" s="76">
        <f t="shared" si="1888"/>
        <v>4229270.2375000007</v>
      </c>
      <c r="CQ142" s="76">
        <f t="shared" si="1889"/>
        <v>2856737.8990909089</v>
      </c>
      <c r="CR142" s="76">
        <f t="shared" si="1890"/>
        <v>10233327.162666669</v>
      </c>
      <c r="CS142" s="76">
        <f t="shared" si="1891"/>
        <v>8299118.9745454546</v>
      </c>
      <c r="CT142" s="76">
        <f t="shared" si="1892"/>
        <v>7662975.7812499991</v>
      </c>
      <c r="CU142" s="76">
        <f t="shared" si="1893"/>
        <v>6075766.5015384648</v>
      </c>
      <c r="CV142" s="76">
        <f t="shared" si="1894"/>
        <v>6876653.085</v>
      </c>
      <c r="CW142" s="76">
        <f t="shared" si="1895"/>
        <v>4376184.9923076928</v>
      </c>
      <c r="CX142" s="76">
        <f t="shared" si="1896"/>
        <v>6892955.6861538459</v>
      </c>
      <c r="CY142" s="76">
        <f t="shared" si="1897"/>
        <v>10117539.635714287</v>
      </c>
      <c r="CZ142" s="76">
        <f t="shared" si="1898"/>
        <v>5285482.2258333331</v>
      </c>
      <c r="DA142" s="76">
        <f t="shared" si="1899"/>
        <v>6430732.3898214279</v>
      </c>
      <c r="DB142" s="76">
        <f t="shared" si="1900"/>
        <v>6084527.163809523</v>
      </c>
      <c r="DC142" s="76">
        <f t="shared" si="1901"/>
        <v>11186198.817777781</v>
      </c>
      <c r="DD142" s="76">
        <f t="shared" si="1901"/>
        <v>0</v>
      </c>
      <c r="DE142" s="88">
        <f t="shared" si="1903"/>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c r="U143" s="181">
        <f t="shared" si="1902"/>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c r="BM143" s="86">
        <f t="shared" si="1904"/>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884"/>
        <v>7570725.9693333348</v>
      </c>
      <c r="CM143" s="76">
        <f t="shared" si="1885"/>
        <v>6986108.4236842114</v>
      </c>
      <c r="CN143" s="76">
        <f t="shared" si="1886"/>
        <v>8256511.478571428</v>
      </c>
      <c r="CO143" s="76">
        <f t="shared" si="1887"/>
        <v>8412740.3930769227</v>
      </c>
      <c r="CP143" s="76">
        <f t="shared" si="1888"/>
        <v>3861286.3625000003</v>
      </c>
      <c r="CQ143" s="76">
        <f t="shared" si="1889"/>
        <v>9555488.6536363624</v>
      </c>
      <c r="CR143" s="76">
        <f t="shared" si="1890"/>
        <v>10884374.741333336</v>
      </c>
      <c r="CS143" s="76">
        <f t="shared" si="1891"/>
        <v>8152734.7360000014</v>
      </c>
      <c r="CT143" s="76">
        <f t="shared" si="1892"/>
        <v>6860648.2725000009</v>
      </c>
      <c r="CU143" s="76">
        <f t="shared" si="1893"/>
        <v>5055696.054230772</v>
      </c>
      <c r="CV143" s="76">
        <f t="shared" si="1894"/>
        <v>4462885.1958333328</v>
      </c>
      <c r="CW143" s="76">
        <f t="shared" si="1895"/>
        <v>7668176.8769230787</v>
      </c>
      <c r="CX143" s="76">
        <f t="shared" si="1896"/>
        <v>8807707.8670000006</v>
      </c>
      <c r="CY143" s="76">
        <f t="shared" si="1897"/>
        <v>9703574.790000001</v>
      </c>
      <c r="CZ143" s="76">
        <f t="shared" si="1898"/>
        <v>7167019.5934821432</v>
      </c>
      <c r="DA143" s="76">
        <f t="shared" si="1899"/>
        <v>5062039.3885714281</v>
      </c>
      <c r="DB143" s="76">
        <f t="shared" si="1900"/>
        <v>4866551.2857142873</v>
      </c>
      <c r="DC143" s="76">
        <f t="shared" si="1901"/>
        <v>11834926.480000004</v>
      </c>
      <c r="DD143" s="76">
        <f t="shared" si="1901"/>
        <v>0</v>
      </c>
      <c r="DE143" s="88">
        <f t="shared" si="1903"/>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c r="U144" s="181">
        <f t="shared" si="1902"/>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c r="BM144" s="86">
        <f t="shared" si="1904"/>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884"/>
        <v>8017994.0969230793</v>
      </c>
      <c r="CM144" s="76">
        <f t="shared" si="1885"/>
        <v>6258980.8750000019</v>
      </c>
      <c r="CN144" s="76">
        <f t="shared" si="1886"/>
        <v>8051536.5128571428</v>
      </c>
      <c r="CO144" s="76">
        <f t="shared" si="1887"/>
        <v>6987979.5046153842</v>
      </c>
      <c r="CP144" s="76">
        <f t="shared" si="1888"/>
        <v>1424734.3850000002</v>
      </c>
      <c r="CQ144" s="76">
        <f t="shared" si="1889"/>
        <v>7792088.7140909061</v>
      </c>
      <c r="CR144" s="76">
        <f t="shared" si="1890"/>
        <v>9580466.2500000019</v>
      </c>
      <c r="CS144" s="76">
        <f t="shared" si="1891"/>
        <v>8455785.0045454558</v>
      </c>
      <c r="CT144" s="76">
        <f t="shared" si="1892"/>
        <v>6538244.1162500009</v>
      </c>
      <c r="CU144" s="76">
        <f t="shared" si="1893"/>
        <v>2097850.4625000004</v>
      </c>
      <c r="CV144" s="76">
        <f t="shared" si="1894"/>
        <v>7288988.145833333</v>
      </c>
      <c r="CW144" s="76">
        <f t="shared" si="1895"/>
        <v>7427500.3571428591</v>
      </c>
      <c r="CX144" s="76">
        <f t="shared" si="1896"/>
        <v>9272045.2370000016</v>
      </c>
      <c r="CY144" s="76">
        <f t="shared" si="1897"/>
        <v>8383489.3378571449</v>
      </c>
      <c r="CZ144" s="76">
        <f t="shared" si="1898"/>
        <v>5524885.9196428573</v>
      </c>
      <c r="DA144" s="76">
        <f t="shared" si="1899"/>
        <v>3464951.3333333335</v>
      </c>
      <c r="DB144" s="76">
        <f t="shared" si="1900"/>
        <v>12657150.25714286</v>
      </c>
      <c r="DC144" s="76">
        <f t="shared" si="1901"/>
        <v>10874981.817777781</v>
      </c>
      <c r="DD144" s="76">
        <f t="shared" si="1901"/>
        <v>0</v>
      </c>
      <c r="DE144" s="88">
        <f t="shared" si="1903"/>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c r="U145" s="181">
        <f t="shared" si="1902"/>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c r="BM145" s="86">
        <f t="shared" si="1904"/>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884"/>
        <v>8204419.6138461558</v>
      </c>
      <c r="CM145" s="76">
        <f t="shared" si="1885"/>
        <v>5024435.9226923082</v>
      </c>
      <c r="CN145" s="76">
        <f t="shared" si="1886"/>
        <v>6223000.8846428571</v>
      </c>
      <c r="CO145" s="76">
        <f t="shared" si="1887"/>
        <v>3392529.8125000005</v>
      </c>
      <c r="CP145" s="76">
        <f t="shared" si="1888"/>
        <v>5597081.9833333343</v>
      </c>
      <c r="CQ145" s="76">
        <f t="shared" si="1889"/>
        <v>7854892.887272724</v>
      </c>
      <c r="CR145" s="76">
        <f t="shared" si="1890"/>
        <v>11346654.000000002</v>
      </c>
      <c r="CS145" s="76">
        <f t="shared" si="1891"/>
        <v>8182652.8885714281</v>
      </c>
      <c r="CT145" s="76">
        <f t="shared" si="1892"/>
        <v>5006449.1365625001</v>
      </c>
      <c r="CU145" s="76">
        <f t="shared" si="1893"/>
        <v>6362304.0875000013</v>
      </c>
      <c r="CV145" s="76">
        <f t="shared" si="1894"/>
        <v>7010888.0000000009</v>
      </c>
      <c r="CW145" s="76">
        <f t="shared" si="1895"/>
        <v>7681486.5171428574</v>
      </c>
      <c r="CX145" s="76">
        <f t="shared" si="1896"/>
        <v>9136549.227</v>
      </c>
      <c r="CY145" s="76">
        <f t="shared" si="1897"/>
        <v>7400352.7826190488</v>
      </c>
      <c r="CZ145" s="76">
        <f t="shared" si="1898"/>
        <v>3535336.5530000003</v>
      </c>
      <c r="DA145" s="76">
        <f t="shared" si="1899"/>
        <v>6849580.7644444443</v>
      </c>
      <c r="DB145" s="76">
        <f t="shared" si="1900"/>
        <v>11865850.51166667</v>
      </c>
      <c r="DC145" s="76">
        <f t="shared" si="1901"/>
        <v>9610597.956666667</v>
      </c>
      <c r="DD145" s="76">
        <f t="shared" si="1901"/>
        <v>0</v>
      </c>
      <c r="DE145" s="88">
        <f t="shared" si="1903"/>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c r="U146" s="181">
        <f t="shared" si="1902"/>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c r="BM146" s="86">
        <f t="shared" si="1904"/>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884"/>
        <v>8482165.5146153867</v>
      </c>
      <c r="CM146" s="76">
        <f t="shared" si="1885"/>
        <v>7536160.1400000006</v>
      </c>
      <c r="CN146" s="76">
        <f t="shared" si="1886"/>
        <v>3001094.0946428571</v>
      </c>
      <c r="CO146" s="76">
        <f t="shared" si="1887"/>
        <v>10487481.207500001</v>
      </c>
      <c r="CP146" s="76">
        <f t="shared" si="1888"/>
        <v>4988261.5245833341</v>
      </c>
      <c r="CQ146" s="76">
        <f t="shared" si="1889"/>
        <v>7167560.6952272747</v>
      </c>
      <c r="CR146" s="76">
        <f t="shared" si="1890"/>
        <v>9028984.7670000009</v>
      </c>
      <c r="CS146" s="76">
        <f t="shared" si="1891"/>
        <v>7649800.5042857137</v>
      </c>
      <c r="CT146" s="76">
        <f t="shared" si="1892"/>
        <v>1987809.9931250003</v>
      </c>
      <c r="CU146" s="76">
        <f t="shared" si="1893"/>
        <v>5157427.6133333351</v>
      </c>
      <c r="CV146" s="76">
        <f t="shared" si="1894"/>
        <v>6860331.0000000009</v>
      </c>
      <c r="CW146" s="76">
        <f t="shared" si="1895"/>
        <v>8457138.2457142863</v>
      </c>
      <c r="CX146" s="76">
        <f t="shared" si="1896"/>
        <v>8525084.9600000009</v>
      </c>
      <c r="CY146" s="76">
        <f t="shared" si="1897"/>
        <v>3770124.6840476198</v>
      </c>
      <c r="CZ146" s="76">
        <f t="shared" si="1898"/>
        <v>7877847.3900000006</v>
      </c>
      <c r="DA146" s="76">
        <f t="shared" si="1899"/>
        <v>8053429.8399999999</v>
      </c>
      <c r="DB146" s="76">
        <f t="shared" si="1900"/>
        <v>15547915.610416669</v>
      </c>
      <c r="DC146" s="76">
        <f t="shared" si="1901"/>
        <v>9465599.2277777791</v>
      </c>
      <c r="DD146" s="76">
        <f t="shared" si="1901"/>
        <v>0</v>
      </c>
      <c r="DE146" s="88">
        <f t="shared" si="1903"/>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c r="U147" s="181">
        <f t="shared" si="1902"/>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c r="BM147" s="86">
        <f t="shared" si="1904"/>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884"/>
        <v>7900441.4369230773</v>
      </c>
      <c r="CM147" s="76">
        <f t="shared" si="1885"/>
        <v>1554205.5646153847</v>
      </c>
      <c r="CN147" s="76">
        <f t="shared" si="1886"/>
        <v>4252021.1003571423</v>
      </c>
      <c r="CO147" s="76">
        <f t="shared" si="1887"/>
        <v>10661177.910000002</v>
      </c>
      <c r="CP147" s="76">
        <f t="shared" si="1888"/>
        <v>5338128.2737500006</v>
      </c>
      <c r="CQ147" s="76">
        <f t="shared" si="1889"/>
        <v>6264000.9157894747</v>
      </c>
      <c r="CR147" s="76">
        <f t="shared" si="1890"/>
        <v>6309447.1050000004</v>
      </c>
      <c r="CS147" s="76">
        <f t="shared" si="1891"/>
        <v>3579266.0357142854</v>
      </c>
      <c r="CT147" s="76">
        <f t="shared" si="1892"/>
        <v>2803938.9250000003</v>
      </c>
      <c r="CU147" s="76">
        <f t="shared" si="1893"/>
        <v>5125714.4033333343</v>
      </c>
      <c r="CV147" s="76">
        <f t="shared" si="1894"/>
        <v>9490691.5285714287</v>
      </c>
      <c r="CW147" s="76">
        <f t="shared" si="1895"/>
        <v>7072160.6857142868</v>
      </c>
      <c r="CX147" s="76">
        <f t="shared" si="1896"/>
        <v>7539052.1226666672</v>
      </c>
      <c r="CY147" s="76">
        <f t="shared" si="1897"/>
        <v>6277050.2800000003</v>
      </c>
      <c r="CZ147" s="76">
        <f t="shared" si="1898"/>
        <v>7924248.0055</v>
      </c>
      <c r="DA147" s="76">
        <f t="shared" si="1899"/>
        <v>7724594.9999999991</v>
      </c>
      <c r="DB147" s="76">
        <f t="shared" si="1900"/>
        <v>11846842.348333335</v>
      </c>
      <c r="DC147" s="76">
        <f t="shared" si="1901"/>
        <v>5417402.1111111119</v>
      </c>
      <c r="DD147" s="76">
        <f t="shared" si="1901"/>
        <v>0</v>
      </c>
      <c r="DE147" s="88">
        <f t="shared" si="1903"/>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c r="U148" s="181">
        <f t="shared" si="1902"/>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c r="BM148" s="86">
        <f t="shared" si="1904"/>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884"/>
        <v>6908204.8507692311</v>
      </c>
      <c r="CM148" s="76">
        <f t="shared" si="1885"/>
        <v>2895879.8769230773</v>
      </c>
      <c r="CN148" s="76">
        <f t="shared" si="1886"/>
        <v>5626147.7089285711</v>
      </c>
      <c r="CO148" s="76">
        <f t="shared" si="1887"/>
        <v>11283189.523125002</v>
      </c>
      <c r="CP148" s="76">
        <f t="shared" si="1888"/>
        <v>4173354.3595833341</v>
      </c>
      <c r="CQ148" s="76">
        <f t="shared" si="1889"/>
        <v>5330934.6907894742</v>
      </c>
      <c r="CR148" s="76">
        <f t="shared" si="1890"/>
        <v>2279326.08</v>
      </c>
      <c r="CS148" s="76">
        <f t="shared" si="1891"/>
        <v>5896204.5999999996</v>
      </c>
      <c r="CT148" s="76">
        <f t="shared" si="1892"/>
        <v>4526183.6386363637</v>
      </c>
      <c r="CU148" s="76">
        <f t="shared" si="1893"/>
        <v>4325166.8583333334</v>
      </c>
      <c r="CV148" s="76">
        <f t="shared" si="1894"/>
        <v>6921059.7728571435</v>
      </c>
      <c r="CW148" s="76">
        <f t="shared" si="1895"/>
        <v>6001304.6857142858</v>
      </c>
      <c r="CX148" s="76">
        <f t="shared" si="1896"/>
        <v>2208873.7133333334</v>
      </c>
      <c r="CY148" s="76">
        <f t="shared" si="1897"/>
        <v>7365289.9857142856</v>
      </c>
      <c r="CZ148" s="76">
        <f t="shared" si="1898"/>
        <v>9165303.6989999991</v>
      </c>
      <c r="DA148" s="76">
        <f t="shared" si="1899"/>
        <v>7196185.1816666648</v>
      </c>
      <c r="DB148" s="76">
        <f t="shared" si="1900"/>
        <v>10845530.755416669</v>
      </c>
      <c r="DC148" s="76">
        <f t="shared" si="1901"/>
        <v>4856835.555555556</v>
      </c>
      <c r="DD148" s="76">
        <f t="shared" si="1901"/>
        <v>0</v>
      </c>
      <c r="DE148" s="88">
        <f t="shared" si="1903"/>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c r="U149" s="181">
        <f t="shared" si="1902"/>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c r="BM149" s="86">
        <f t="shared" si="1904"/>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884"/>
        <v>1849397.7446153846</v>
      </c>
      <c r="CM149" s="76">
        <f t="shared" si="1885"/>
        <v>3497876.0307692308</v>
      </c>
      <c r="CN149" s="76">
        <f t="shared" si="1886"/>
        <v>4675916.314285716</v>
      </c>
      <c r="CO149" s="76">
        <f t="shared" si="1887"/>
        <v>11290480.516875001</v>
      </c>
      <c r="CP149" s="76">
        <f t="shared" si="1888"/>
        <v>4132793.3345833342</v>
      </c>
      <c r="CQ149" s="76">
        <f t="shared" si="1889"/>
        <v>2019403.415526316</v>
      </c>
      <c r="CR149" s="76">
        <f t="shared" si="1890"/>
        <v>5077965.8250000011</v>
      </c>
      <c r="CS149" s="76">
        <f t="shared" si="1891"/>
        <v>7005771.4257142851</v>
      </c>
      <c r="CT149" s="76">
        <f t="shared" si="1892"/>
        <v>4187356.1836363645</v>
      </c>
      <c r="CU149" s="76">
        <f t="shared" si="1893"/>
        <v>4350470.4700000016</v>
      </c>
      <c r="CV149" s="76">
        <f t="shared" si="1894"/>
        <v>6211752.5721428571</v>
      </c>
      <c r="CW149" s="76">
        <f t="shared" si="1895"/>
        <v>3543183.0857142862</v>
      </c>
      <c r="CX149" s="76">
        <f t="shared" si="1896"/>
        <v>6033087.8459999999</v>
      </c>
      <c r="CY149" s="76">
        <f t="shared" si="1897"/>
        <v>8530001.140142858</v>
      </c>
      <c r="CZ149" s="76">
        <f t="shared" si="1898"/>
        <v>8193637.1729166666</v>
      </c>
      <c r="DA149" s="76">
        <f t="shared" si="1899"/>
        <v>7630882.0363636361</v>
      </c>
      <c r="DB149" s="76">
        <f t="shared" si="1900"/>
        <v>6917182.7270833347</v>
      </c>
      <c r="DC149" s="76">
        <f t="shared" si="1901"/>
        <v>4561398.8833333328</v>
      </c>
      <c r="DD149" s="76">
        <f t="shared" si="1901"/>
        <v>0</v>
      </c>
      <c r="DE149" s="88">
        <f t="shared" si="1903"/>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c r="U150" s="181">
        <f t="shared" si="1902"/>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c r="BM150" s="86">
        <f t="shared" si="1904"/>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884"/>
        <v>3810019.6440000003</v>
      </c>
      <c r="CM150" s="76">
        <f t="shared" si="1885"/>
        <v>2696169.8292307695</v>
      </c>
      <c r="CN150" s="76">
        <f t="shared" si="1886"/>
        <v>4095078.100000001</v>
      </c>
      <c r="CO150" s="76">
        <f t="shared" si="1887"/>
        <v>8595530.6500000004</v>
      </c>
      <c r="CP150" s="76">
        <f t="shared" si="1888"/>
        <v>2980669.9375000005</v>
      </c>
      <c r="CQ150" s="76">
        <f t="shared" si="1889"/>
        <v>3960402.0034090914</v>
      </c>
      <c r="CR150" s="76">
        <f t="shared" si="1890"/>
        <v>6297631.3650000012</v>
      </c>
      <c r="CS150" s="76">
        <f t="shared" si="1891"/>
        <v>7136170.595714285</v>
      </c>
      <c r="CT150" s="76">
        <f t="shared" si="1892"/>
        <v>4092782.1927272733</v>
      </c>
      <c r="CU150" s="76">
        <f t="shared" si="1893"/>
        <v>3356697.6250000009</v>
      </c>
      <c r="CV150" s="76">
        <f t="shared" si="1894"/>
        <v>3486559.9671428571</v>
      </c>
      <c r="CW150" s="76">
        <f t="shared" si="1895"/>
        <v>4722922.311428573</v>
      </c>
      <c r="CX150" s="76">
        <f t="shared" si="1896"/>
        <v>7424456.9220000003</v>
      </c>
      <c r="CY150" s="76">
        <f t="shared" si="1897"/>
        <v>8133537.0808571428</v>
      </c>
      <c r="CZ150" s="76">
        <f t="shared" si="1898"/>
        <v>8498291.6150000002</v>
      </c>
      <c r="DA150" s="76">
        <f t="shared" si="1899"/>
        <v>5611866.8668831168</v>
      </c>
      <c r="DB150" s="76">
        <f t="shared" si="1900"/>
        <v>5573977.7958333343</v>
      </c>
      <c r="DC150" s="76">
        <f t="shared" si="1901"/>
        <v>10760438.883333333</v>
      </c>
      <c r="DD150" s="76">
        <f t="shared" si="1901"/>
        <v>0</v>
      </c>
      <c r="DE150" s="88">
        <f t="shared" si="1903"/>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c r="U151" s="181">
        <f t="shared" si="1902"/>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c r="BM151" s="86">
        <f t="shared" si="1904"/>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884"/>
        <v>6263999.6085000001</v>
      </c>
      <c r="CM151" s="76">
        <f t="shared" si="1885"/>
        <v>2835178.1446153852</v>
      </c>
      <c r="CN151" s="76">
        <f t="shared" si="1886"/>
        <v>3812022.5709090917</v>
      </c>
      <c r="CO151" s="76">
        <f t="shared" si="1887"/>
        <v>6444154.4700000007</v>
      </c>
      <c r="CP151" s="76">
        <f t="shared" si="1888"/>
        <v>1003717.9975000002</v>
      </c>
      <c r="CQ151" s="76">
        <f t="shared" si="1889"/>
        <v>5047595.0938636372</v>
      </c>
      <c r="CR151" s="76">
        <f t="shared" si="1890"/>
        <v>5985128.3800000008</v>
      </c>
      <c r="CS151" s="76">
        <f t="shared" si="1891"/>
        <v>6210952.1188235292</v>
      </c>
      <c r="CT151" s="76">
        <f t="shared" si="1892"/>
        <v>3531447.1028571436</v>
      </c>
      <c r="CU151" s="76">
        <f t="shared" si="1893"/>
        <v>1904396.4350000005</v>
      </c>
      <c r="CV151" s="76">
        <f t="shared" si="1894"/>
        <v>4689904.5639285725</v>
      </c>
      <c r="CW151" s="76">
        <f t="shared" si="1895"/>
        <v>6172103.7257142868</v>
      </c>
      <c r="CX151" s="76">
        <f t="shared" si="1896"/>
        <v>7391885.9943333333</v>
      </c>
      <c r="CY151" s="76">
        <f t="shared" si="1897"/>
        <v>8866109.6042857151</v>
      </c>
      <c r="CZ151" s="76">
        <f t="shared" si="1898"/>
        <v>6438968.8183333334</v>
      </c>
      <c r="DA151" s="76">
        <f t="shared" si="1899"/>
        <v>2918446.3305194802</v>
      </c>
      <c r="DB151" s="76">
        <f t="shared" si="1900"/>
        <v>6976713.7970833341</v>
      </c>
      <c r="DC151" s="76">
        <f t="shared" si="1901"/>
        <v>9054633.3133333344</v>
      </c>
      <c r="DD151" s="76">
        <f t="shared" si="1901"/>
        <v>0</v>
      </c>
      <c r="DE151" s="88">
        <f t="shared" si="1903"/>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c r="U152" s="181">
        <f t="shared" si="1902"/>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c r="BM152" s="86">
        <f t="shared" si="1904"/>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884"/>
        <v>5911586.25</v>
      </c>
      <c r="CM152" s="76">
        <f t="shared" si="1885"/>
        <v>2961044.4892307702</v>
      </c>
      <c r="CN152" s="76">
        <f t="shared" si="1886"/>
        <v>3283212.6945454553</v>
      </c>
      <c r="CO152" s="76">
        <f t="shared" si="1887"/>
        <v>2825071.9000000004</v>
      </c>
      <c r="CP152" s="76">
        <f t="shared" si="1888"/>
        <v>2011724.3170833336</v>
      </c>
      <c r="CQ152" s="76">
        <f t="shared" si="1889"/>
        <v>5993932.3897368424</v>
      </c>
      <c r="CR152" s="76">
        <f t="shared" si="1890"/>
        <v>6208863.8099999996</v>
      </c>
      <c r="CS152" s="76">
        <f t="shared" si="1891"/>
        <v>5834045.8243749989</v>
      </c>
      <c r="CT152" s="76">
        <f t="shared" si="1892"/>
        <v>3165199.9617857151</v>
      </c>
      <c r="CU152" s="76">
        <f t="shared" si="1893"/>
        <v>2569338.9490909092</v>
      </c>
      <c r="CV152" s="76">
        <f t="shared" si="1894"/>
        <v>6762841.0182142863</v>
      </c>
      <c r="CW152" s="76">
        <f t="shared" si="1895"/>
        <v>6033124.1228571432</v>
      </c>
      <c r="CX152" s="76">
        <f t="shared" si="1896"/>
        <v>7762492.5892857155</v>
      </c>
      <c r="CY152" s="76">
        <f t="shared" si="1897"/>
        <v>8420513.9085714296</v>
      </c>
      <c r="CZ152" s="76">
        <f t="shared" si="1898"/>
        <v>3491891.6083333334</v>
      </c>
      <c r="DA152" s="76">
        <f t="shared" si="1899"/>
        <v>4747886.0560714286</v>
      </c>
      <c r="DB152" s="76">
        <f t="shared" si="1900"/>
        <v>12638212.889404763</v>
      </c>
      <c r="DC152" s="76">
        <f t="shared" si="1901"/>
        <v>10770399.496666668</v>
      </c>
      <c r="DD152" s="76">
        <f t="shared" si="1901"/>
        <v>0</v>
      </c>
      <c r="DE152" s="88">
        <f t="shared" si="1903"/>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c r="U153" s="181">
        <f t="shared" si="1902"/>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c r="BM153" s="86">
        <f t="shared" si="1904"/>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884"/>
        <v>5817449.6399999997</v>
      </c>
      <c r="CM153" s="76">
        <f t="shared" si="1885"/>
        <v>4204971.6869230783</v>
      </c>
      <c r="CN153" s="76">
        <f t="shared" si="1886"/>
        <v>1221742.1177272731</v>
      </c>
      <c r="CO153" s="76">
        <f t="shared" si="1887"/>
        <v>4297826.8671875028</v>
      </c>
      <c r="CP153" s="76">
        <f t="shared" si="1888"/>
        <v>3006039.5866666669</v>
      </c>
      <c r="CQ153" s="76">
        <f t="shared" si="1889"/>
        <v>6215127.42631579</v>
      </c>
      <c r="CR153" s="76">
        <f t="shared" si="1890"/>
        <v>5452571.956923075</v>
      </c>
      <c r="CS153" s="76">
        <f t="shared" si="1891"/>
        <v>4797078.9546874994</v>
      </c>
      <c r="CT153" s="76">
        <f t="shared" si="1892"/>
        <v>1416122.5303571431</v>
      </c>
      <c r="CU153" s="76">
        <f t="shared" si="1893"/>
        <v>3263180.4954545456</v>
      </c>
      <c r="CV153" s="76">
        <f t="shared" si="1894"/>
        <v>5688898.4910714282</v>
      </c>
      <c r="CW153" s="76">
        <f t="shared" si="1895"/>
        <v>7309517.4142857147</v>
      </c>
      <c r="CX153" s="76">
        <f t="shared" si="1896"/>
        <v>8184123.5142857134</v>
      </c>
      <c r="CY153" s="76">
        <f t="shared" si="1897"/>
        <v>3488033.304</v>
      </c>
      <c r="CZ153" s="76">
        <f t="shared" si="1898"/>
        <v>4694377.1875</v>
      </c>
      <c r="DA153" s="76">
        <f t="shared" si="1899"/>
        <v>6451861.3306632647</v>
      </c>
      <c r="DB153" s="76">
        <f t="shared" si="1900"/>
        <v>11199757.38857143</v>
      </c>
      <c r="DC153" s="76">
        <f t="shared" si="1901"/>
        <v>8212971.1778571447</v>
      </c>
      <c r="DD153" s="76">
        <f t="shared" si="1901"/>
        <v>0</v>
      </c>
      <c r="DE153" s="88">
        <f t="shared" si="1903"/>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c r="U154" s="181">
        <f t="shared" si="1902"/>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c r="BM154" s="86">
        <f t="shared" si="1904"/>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884"/>
        <v>4352936.76</v>
      </c>
      <c r="CM154" s="76">
        <f t="shared" si="1885"/>
        <v>822057.00615384639</v>
      </c>
      <c r="CN154" s="76">
        <f t="shared" si="1886"/>
        <v>3717081.6345454557</v>
      </c>
      <c r="CO154" s="76">
        <f t="shared" si="1887"/>
        <v>6575600.1562500037</v>
      </c>
      <c r="CP154" s="76">
        <f t="shared" si="1888"/>
        <v>3402627.6412500008</v>
      </c>
      <c r="CQ154" s="76">
        <f t="shared" si="1889"/>
        <v>5493246.25875</v>
      </c>
      <c r="CR154" s="76">
        <f t="shared" si="1890"/>
        <v>4144425.9538461524</v>
      </c>
      <c r="CS154" s="76">
        <f t="shared" si="1891"/>
        <v>2069022.4106250003</v>
      </c>
      <c r="CT154" s="76">
        <f t="shared" si="1892"/>
        <v>3779955.4232142866</v>
      </c>
      <c r="CU154" s="76">
        <f t="shared" si="1893"/>
        <v>3206407.4066666667</v>
      </c>
      <c r="CV154" s="76">
        <f t="shared" si="1894"/>
        <v>6102599.2719230773</v>
      </c>
      <c r="CW154" s="76">
        <f t="shared" si="1895"/>
        <v>7443025.4535714285</v>
      </c>
      <c r="CX154" s="76">
        <f t="shared" si="1896"/>
        <v>7562725.7457142845</v>
      </c>
      <c r="CY154" s="76">
        <f t="shared" si="1897"/>
        <v>9964696.6439999994</v>
      </c>
      <c r="CZ154" s="76">
        <f t="shared" si="1898"/>
        <v>7277555.322916666</v>
      </c>
      <c r="DA154" s="76">
        <f t="shared" si="1899"/>
        <v>5877710.1679591835</v>
      </c>
      <c r="DB154" s="76">
        <f t="shared" si="1900"/>
        <v>12757874.352083335</v>
      </c>
      <c r="DC154" s="76">
        <f t="shared" si="1901"/>
        <v>5149093.2678571437</v>
      </c>
      <c r="DD154" s="76">
        <f t="shared" si="1901"/>
        <v>0</v>
      </c>
      <c r="DE154" s="88">
        <f t="shared" si="1903"/>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c r="U155" s="181">
        <f t="shared" si="1902"/>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c r="BM155" s="86">
        <f t="shared" si="1904"/>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884"/>
        <v>3986018.9099999992</v>
      </c>
      <c r="CM155" s="76">
        <f t="shared" si="1885"/>
        <v>2061063.7107692312</v>
      </c>
      <c r="CN155" s="76">
        <f t="shared" si="1886"/>
        <v>4002042.2368181827</v>
      </c>
      <c r="CO155" s="76">
        <f t="shared" si="1887"/>
        <v>5326701.1950000003</v>
      </c>
      <c r="CP155" s="76">
        <f t="shared" si="1888"/>
        <v>3527046.1416666675</v>
      </c>
      <c r="CQ155" s="76">
        <f t="shared" si="1889"/>
        <v>4648344.5178124998</v>
      </c>
      <c r="CR155" s="76">
        <f t="shared" si="1890"/>
        <v>1284013.0531249999</v>
      </c>
      <c r="CS155" s="76">
        <f t="shared" si="1891"/>
        <v>6815809.3562500011</v>
      </c>
      <c r="CT155" s="76">
        <f t="shared" si="1892"/>
        <v>3511443.3342307699</v>
      </c>
      <c r="CU155" s="76">
        <f t="shared" si="1893"/>
        <v>3512431.833333334</v>
      </c>
      <c r="CV155" s="76">
        <f t="shared" si="1894"/>
        <v>5401949.260714286</v>
      </c>
      <c r="CW155" s="76">
        <f t="shared" si="1895"/>
        <v>7606285.5500000007</v>
      </c>
      <c r="CX155" s="76">
        <f t="shared" si="1896"/>
        <v>3537295.9173529409</v>
      </c>
      <c r="CY155" s="76">
        <f t="shared" si="1897"/>
        <v>10670060.52</v>
      </c>
      <c r="CZ155" s="76">
        <f t="shared" si="1898"/>
        <v>6999968.5879166666</v>
      </c>
      <c r="DA155" s="76">
        <f t="shared" si="1899"/>
        <v>5810198.0959693864</v>
      </c>
      <c r="DB155" s="76">
        <f t="shared" si="1900"/>
        <v>11011301.256309526</v>
      </c>
      <c r="DC155" s="76">
        <f t="shared" si="1901"/>
        <v>3638603.4920634925</v>
      </c>
      <c r="DD155" s="76">
        <f t="shared" si="1901"/>
        <v>0</v>
      </c>
      <c r="DE155" s="88">
        <f t="shared" si="1903"/>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c r="U156" s="181">
        <f t="shared" si="1902"/>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c r="BM156" s="86">
        <f t="shared" si="1904"/>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884"/>
        <v>2762129.0909090908</v>
      </c>
      <c r="CM156" s="76">
        <f t="shared" si="1885"/>
        <v>2384470.3200000003</v>
      </c>
      <c r="CN156" s="76">
        <f t="shared" si="1886"/>
        <v>4220492.4927272731</v>
      </c>
      <c r="CO156" s="76">
        <f t="shared" si="1887"/>
        <v>5372578.6050000023</v>
      </c>
      <c r="CP156" s="76">
        <f t="shared" si="1888"/>
        <v>3316216.2395833335</v>
      </c>
      <c r="CQ156" s="76">
        <f t="shared" si="1889"/>
        <v>1647196.5925000003</v>
      </c>
      <c r="CR156" s="76">
        <f t="shared" si="1890"/>
        <v>5888007.1087499987</v>
      </c>
      <c r="CS156" s="76">
        <f t="shared" si="1891"/>
        <v>6205182.6375000002</v>
      </c>
      <c r="CT156" s="76">
        <f t="shared" si="1892"/>
        <v>3737433.4800000009</v>
      </c>
      <c r="CU156" s="76">
        <f t="shared" si="1893"/>
        <v>3526625.5244444446</v>
      </c>
      <c r="CV156" s="76">
        <f t="shared" si="1894"/>
        <v>4909319.3639285713</v>
      </c>
      <c r="CW156" s="76">
        <f t="shared" si="1895"/>
        <v>4387811.8142857142</v>
      </c>
      <c r="CX156" s="76">
        <f t="shared" si="1896"/>
        <v>7179089.507647058</v>
      </c>
      <c r="CY156" s="76">
        <f t="shared" si="1897"/>
        <v>10506212.25</v>
      </c>
      <c r="CZ156" s="76">
        <f t="shared" si="1898"/>
        <v>6562386.1875</v>
      </c>
      <c r="DA156" s="76">
        <f t="shared" si="1899"/>
        <v>6511494.7953571416</v>
      </c>
      <c r="DB156" s="76">
        <f t="shared" si="1900"/>
        <v>7545689.0821428578</v>
      </c>
      <c r="DC156" s="76">
        <f t="shared" si="1901"/>
        <v>8494360.091190476</v>
      </c>
      <c r="DD156" s="76">
        <f t="shared" si="1901"/>
        <v>0</v>
      </c>
      <c r="DE156" s="88">
        <f t="shared" si="1903"/>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c r="U157" s="181">
        <f t="shared" si="1902"/>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c r="BM157" s="86">
        <f t="shared" si="1904"/>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884"/>
        <v>5005237.209090909</v>
      </c>
      <c r="CM157" s="76">
        <f t="shared" si="1885"/>
        <v>2528087.9066666672</v>
      </c>
      <c r="CN157" s="76">
        <f t="shared" si="1886"/>
        <v>3943715.3986363639</v>
      </c>
      <c r="CO157" s="76">
        <f t="shared" si="1887"/>
        <v>4198585.5323076937</v>
      </c>
      <c r="CP157" s="76">
        <f t="shared" si="1888"/>
        <v>2907924.18</v>
      </c>
      <c r="CQ157" s="76">
        <f t="shared" si="1889"/>
        <v>5537470.4493750008</v>
      </c>
      <c r="CR157" s="76">
        <f t="shared" si="1890"/>
        <v>6058180.6209375001</v>
      </c>
      <c r="CS157" s="76">
        <f t="shared" si="1891"/>
        <v>6303128.9037500005</v>
      </c>
      <c r="CT157" s="76">
        <f t="shared" si="1892"/>
        <v>3612990.8000000007</v>
      </c>
      <c r="CU157" s="76">
        <f t="shared" si="1893"/>
        <v>2892075.1922222227</v>
      </c>
      <c r="CV157" s="76">
        <f t="shared" si="1894"/>
        <v>2798978.4117647056</v>
      </c>
      <c r="CW157" s="76">
        <f t="shared" si="1895"/>
        <v>7846561.4285714291</v>
      </c>
      <c r="CX157" s="76">
        <f t="shared" si="1896"/>
        <v>6954159.1500000004</v>
      </c>
      <c r="CY157" s="76">
        <f t="shared" si="1897"/>
        <v>11695845.676666668</v>
      </c>
      <c r="CZ157" s="76">
        <f t="shared" si="1898"/>
        <v>7038663.1900000004</v>
      </c>
      <c r="DA157" s="76">
        <f t="shared" si="1899"/>
        <v>5116296.7360714283</v>
      </c>
      <c r="DB157" s="76">
        <f t="shared" si="1900"/>
        <v>5044835.7142857146</v>
      </c>
      <c r="DC157" s="76">
        <f t="shared" si="1901"/>
        <v>10781671.268730158</v>
      </c>
      <c r="DD157" s="76">
        <f t="shared" si="1901"/>
        <v>0</v>
      </c>
      <c r="DE157" s="88">
        <f t="shared" si="1903"/>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c r="U158" s="181">
        <f t="shared" si="1902"/>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c r="BM158" s="86">
        <f t="shared" si="1904"/>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884"/>
        <v>4985082.8900000015</v>
      </c>
      <c r="CM158" s="76">
        <f t="shared" si="1885"/>
        <v>2628770.8600000003</v>
      </c>
      <c r="CN158" s="76">
        <f t="shared" si="1886"/>
        <v>3197445.5829166672</v>
      </c>
      <c r="CO158" s="76">
        <f t="shared" si="1887"/>
        <v>3114184.3753846167</v>
      </c>
      <c r="CP158" s="76">
        <f t="shared" si="1888"/>
        <v>1309553.7333333336</v>
      </c>
      <c r="CQ158" s="76">
        <f t="shared" si="1889"/>
        <v>5998595.2912500026</v>
      </c>
      <c r="CR158" s="76">
        <f t="shared" si="1890"/>
        <v>5236184.4187500002</v>
      </c>
      <c r="CS158" s="76">
        <f t="shared" si="1891"/>
        <v>5777507.6919999998</v>
      </c>
      <c r="CT158" s="76">
        <f t="shared" si="1892"/>
        <v>3429151.2930000005</v>
      </c>
      <c r="CU158" s="76">
        <f t="shared" si="1893"/>
        <v>1854980.0722222228</v>
      </c>
      <c r="CV158" s="76">
        <f t="shared" si="1894"/>
        <v>4682538</v>
      </c>
      <c r="CW158" s="76">
        <f t="shared" si="1895"/>
        <v>7897199.3107142858</v>
      </c>
      <c r="CX158" s="76">
        <f t="shared" si="1896"/>
        <v>7425856.2388235284</v>
      </c>
      <c r="CY158" s="76">
        <f t="shared" si="1897"/>
        <v>10723700.02388889</v>
      </c>
      <c r="CZ158" s="76">
        <f t="shared" si="1898"/>
        <v>5854284.2550000008</v>
      </c>
      <c r="DA158" s="76">
        <f t="shared" si="1899"/>
        <v>2934306.3095238088</v>
      </c>
      <c r="DB158" s="76">
        <f t="shared" si="1900"/>
        <v>12592354.158869049</v>
      </c>
      <c r="DC158" s="76">
        <f t="shared" si="1901"/>
        <v>8423296.390555555</v>
      </c>
      <c r="DD158" s="76">
        <f t="shared" si="1901"/>
        <v>0</v>
      </c>
      <c r="DE158" s="88">
        <f t="shared" si="1903"/>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c r="U159" s="181">
        <f t="shared" si="1902"/>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c r="BM159" s="86">
        <f t="shared" si="1904"/>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884"/>
        <v>4218162.665454546</v>
      </c>
      <c r="CM159" s="76">
        <f t="shared" si="1885"/>
        <v>2778637.0700000008</v>
      </c>
      <c r="CN159" s="76">
        <f t="shared" si="1886"/>
        <v>2616332.745833334</v>
      </c>
      <c r="CO159" s="76">
        <f t="shared" si="1887"/>
        <v>1567060.3961538465</v>
      </c>
      <c r="CP159" s="76">
        <f t="shared" si="1888"/>
        <v>4929260.4000000013</v>
      </c>
      <c r="CQ159" s="76">
        <f t="shared" si="1889"/>
        <v>5469998.6296875011</v>
      </c>
      <c r="CR159" s="76">
        <f t="shared" si="1890"/>
        <v>5003671.0762499999</v>
      </c>
      <c r="CS159" s="76">
        <f t="shared" si="1891"/>
        <v>6260740.3149999985</v>
      </c>
      <c r="CT159" s="76">
        <f t="shared" si="1892"/>
        <v>2812052.8070000005</v>
      </c>
      <c r="CU159" s="76">
        <f t="shared" si="1893"/>
        <v>2947504.8638888896</v>
      </c>
      <c r="CV159" s="76">
        <f t="shared" si="1894"/>
        <v>4260165.63</v>
      </c>
      <c r="CW159" s="76">
        <f t="shared" si="1895"/>
        <v>8435075.0982142854</v>
      </c>
      <c r="CX159" s="76">
        <f t="shared" si="1896"/>
        <v>7131071.8808823507</v>
      </c>
      <c r="CY159" s="76">
        <f t="shared" si="1897"/>
        <v>9122924.6416666675</v>
      </c>
      <c r="CZ159" s="76">
        <f t="shared" si="1898"/>
        <v>4046037.9670833326</v>
      </c>
      <c r="DA159" s="76">
        <f t="shared" si="1899"/>
        <v>5925132.5833333321</v>
      </c>
      <c r="DB159" s="76">
        <f t="shared" si="1900"/>
        <v>12435584.849761905</v>
      </c>
      <c r="DC159" s="76">
        <f t="shared" si="1901"/>
        <v>10667297.064603174</v>
      </c>
      <c r="DD159" s="76">
        <f t="shared" si="1901"/>
        <v>0</v>
      </c>
      <c r="DE159" s="88">
        <f t="shared" si="1903"/>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c r="U160" s="181">
        <f t="shared" si="1902"/>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c r="BM160" s="86">
        <f t="shared" si="1904"/>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884"/>
        <v>4153014.0450000013</v>
      </c>
      <c r="CM160" s="76">
        <f t="shared" si="1885"/>
        <v>4070914.100000001</v>
      </c>
      <c r="CN160" s="76">
        <f t="shared" si="1886"/>
        <v>966395.00000000023</v>
      </c>
      <c r="CO160" s="76">
        <f t="shared" si="1887"/>
        <v>4197329.7230769247</v>
      </c>
      <c r="CP160" s="76">
        <f t="shared" si="1888"/>
        <v>4930687.8920000009</v>
      </c>
      <c r="CQ160" s="76">
        <f t="shared" si="1889"/>
        <v>4956744.4088235302</v>
      </c>
      <c r="CR160" s="76">
        <f t="shared" si="1890"/>
        <v>5450914.4625000004</v>
      </c>
      <c r="CS160" s="76">
        <f t="shared" si="1891"/>
        <v>4465705.6199999992</v>
      </c>
      <c r="CT160" s="76">
        <f t="shared" si="1892"/>
        <v>1452227.9470588241</v>
      </c>
      <c r="CU160" s="76">
        <f t="shared" si="1893"/>
        <v>3703958.328888888</v>
      </c>
      <c r="CV160" s="76">
        <f t="shared" si="1894"/>
        <v>4427073.8588235294</v>
      </c>
      <c r="CW160" s="76">
        <f t="shared" si="1895"/>
        <v>9137857.8360714298</v>
      </c>
      <c r="CX160" s="76">
        <f t="shared" si="1896"/>
        <v>7676713.5352941174</v>
      </c>
      <c r="CY160" s="76">
        <f t="shared" si="1897"/>
        <v>4152852.5866666669</v>
      </c>
      <c r="CZ160" s="76">
        <f t="shared" si="1898"/>
        <v>7820999.2933333321</v>
      </c>
      <c r="DA160" s="76">
        <f t="shared" si="1899"/>
        <v>6221531.6144505488</v>
      </c>
      <c r="DB160" s="76">
        <f t="shared" si="1900"/>
        <v>11187767.77047619</v>
      </c>
      <c r="DC160" s="76">
        <f t="shared" si="1901"/>
        <v>7823166.2582539674</v>
      </c>
      <c r="DD160" s="76">
        <f t="shared" si="1901"/>
        <v>0</v>
      </c>
      <c r="DE160" s="88">
        <f t="shared" si="1903"/>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c r="U161" s="181">
        <f t="shared" si="1902"/>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c r="BM161" s="86">
        <f t="shared" si="1904"/>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884"/>
        <v>3635243.3636363642</v>
      </c>
      <c r="CM161" s="76">
        <f t="shared" si="1885"/>
        <v>1006400.7600000004</v>
      </c>
      <c r="CN161" s="76">
        <f t="shared" si="1886"/>
        <v>3196154.9737500008</v>
      </c>
      <c r="CO161" s="76">
        <f t="shared" si="1887"/>
        <v>4173205.3000000012</v>
      </c>
      <c r="CP161" s="76">
        <f t="shared" si="1888"/>
        <v>5273095.0920000002</v>
      </c>
      <c r="CQ161" s="76">
        <f t="shared" si="1889"/>
        <v>5584312.2705882359</v>
      </c>
      <c r="CR161" s="76">
        <f t="shared" si="1890"/>
        <v>4370028</v>
      </c>
      <c r="CS161" s="76">
        <f t="shared" si="1891"/>
        <v>2006166.1141666672</v>
      </c>
      <c r="CT161" s="76">
        <f t="shared" si="1892"/>
        <v>3594714.7258823547</v>
      </c>
      <c r="CU161" s="76">
        <f t="shared" si="1893"/>
        <v>4288344.6499999994</v>
      </c>
      <c r="CV161" s="76">
        <f t="shared" si="1894"/>
        <v>5792214.5925000003</v>
      </c>
      <c r="CW161" s="76">
        <f t="shared" si="1895"/>
        <v>8915309.4175000023</v>
      </c>
      <c r="CX161" s="76">
        <f t="shared" si="1896"/>
        <v>5730848.2779411767</v>
      </c>
      <c r="CY161" s="76">
        <f t="shared" si="1897"/>
        <v>11858090.687777778</v>
      </c>
      <c r="CZ161" s="76">
        <f t="shared" si="1898"/>
        <v>7288873.5829166686</v>
      </c>
      <c r="DA161" s="76">
        <f t="shared" si="1899"/>
        <v>6561065.1128571425</v>
      </c>
      <c r="DB161" s="76">
        <f t="shared" si="1900"/>
        <v>13234724.18107143</v>
      </c>
      <c r="DC161" s="76">
        <f t="shared" si="1901"/>
        <v>5373094.1130952379</v>
      </c>
      <c r="DD161" s="76">
        <f t="shared" si="1901"/>
        <v>0</v>
      </c>
      <c r="DE161" s="88">
        <f t="shared" si="1903"/>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c r="U162" s="181">
        <f t="shared" si="1902"/>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c r="BM162" s="86">
        <f t="shared" si="1904"/>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884"/>
        <v>2568184.7963636369</v>
      </c>
      <c r="CM162" s="76">
        <f t="shared" si="1885"/>
        <v>3008561.3940000008</v>
      </c>
      <c r="CN162" s="76">
        <f t="shared" si="1886"/>
        <v>3404047.2112500006</v>
      </c>
      <c r="CO162" s="76">
        <f t="shared" si="1887"/>
        <v>4506036.8100000015</v>
      </c>
      <c r="CP162" s="76">
        <f t="shared" si="1888"/>
        <v>5823443.2066666661</v>
      </c>
      <c r="CQ162" s="76">
        <f t="shared" si="1889"/>
        <v>4209186.4941176474</v>
      </c>
      <c r="CR162" s="76">
        <f t="shared" si="1890"/>
        <v>1956055.2187499998</v>
      </c>
      <c r="CS162" s="76">
        <f t="shared" si="1891"/>
        <v>5509778.8141666679</v>
      </c>
      <c r="CT162" s="76">
        <f t="shared" si="1892"/>
        <v>3983936.4529411774</v>
      </c>
      <c r="CU162" s="76">
        <f t="shared" si="1893"/>
        <v>4530032.4874999989</v>
      </c>
      <c r="CV162" s="76">
        <f t="shared" si="1894"/>
        <v>6381705.7149999999</v>
      </c>
      <c r="CW162" s="76">
        <f t="shared" si="1895"/>
        <v>7913547.2482142877</v>
      </c>
      <c r="CX162" s="76">
        <f t="shared" si="1896"/>
        <v>2453125.5344117647</v>
      </c>
      <c r="CY162" s="76">
        <f t="shared" si="1897"/>
        <v>12008826.201666666</v>
      </c>
      <c r="CZ162" s="76">
        <f t="shared" si="1898"/>
        <v>7856985.5541666672</v>
      </c>
      <c r="DA162" s="76">
        <f t="shared" si="1899"/>
        <v>6394032.9202040806</v>
      </c>
      <c r="DB162" s="76">
        <f t="shared" si="1900"/>
        <v>10759785.874761904</v>
      </c>
      <c r="DC162" s="76">
        <f t="shared" si="1901"/>
        <v>3863193.6507936511</v>
      </c>
      <c r="DD162" s="76">
        <f t="shared" si="1901"/>
        <v>0</v>
      </c>
      <c r="DE162" s="88">
        <f t="shared" si="1903"/>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c r="U163" s="181">
        <f t="shared" si="1902"/>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c r="BM163" s="86">
        <f t="shared" si="1904"/>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884"/>
        <v>1103551.5800000003</v>
      </c>
      <c r="CM163" s="76">
        <f t="shared" si="1885"/>
        <v>3187644.7666666666</v>
      </c>
      <c r="CN163" s="76">
        <f t="shared" si="1886"/>
        <v>3166427.4949999996</v>
      </c>
      <c r="CO163" s="76">
        <f t="shared" si="1887"/>
        <v>4764550.5273333341</v>
      </c>
      <c r="CP163" s="76">
        <f t="shared" si="1888"/>
        <v>5935428.8720000004</v>
      </c>
      <c r="CQ163" s="76">
        <f t="shared" si="1889"/>
        <v>1383077.9473684207</v>
      </c>
      <c r="CR163" s="76">
        <f t="shared" si="1890"/>
        <v>5304464.1974999988</v>
      </c>
      <c r="CS163" s="76">
        <f t="shared" si="1891"/>
        <v>6164841.1950000012</v>
      </c>
      <c r="CT163" s="76">
        <f t="shared" si="1892"/>
        <v>4485957.080000001</v>
      </c>
      <c r="CU163" s="76">
        <f t="shared" si="1893"/>
        <v>5186529.1028571418</v>
      </c>
      <c r="CV163" s="76">
        <f t="shared" si="1894"/>
        <v>5565364.5626923069</v>
      </c>
      <c r="CW163" s="76">
        <f t="shared" si="1895"/>
        <v>4022211.4767857147</v>
      </c>
      <c r="CX163" s="76">
        <f t="shared" si="1896"/>
        <v>6811117.3779411763</v>
      </c>
      <c r="CY163" s="76">
        <f t="shared" si="1897"/>
        <v>13237850.279166665</v>
      </c>
      <c r="CZ163" s="76">
        <f t="shared" si="1898"/>
        <v>7072308.479166667</v>
      </c>
      <c r="DA163" s="76">
        <f t="shared" si="1899"/>
        <v>6534204.5534693869</v>
      </c>
      <c r="DB163" s="76">
        <f t="shared" si="1900"/>
        <v>7342748.776428571</v>
      </c>
      <c r="DC163" s="76">
        <f t="shared" si="1901"/>
        <v>10384446.727619048</v>
      </c>
      <c r="DD163" s="76">
        <f t="shared" si="1901"/>
        <v>0</v>
      </c>
      <c r="DE163" s="88">
        <f t="shared" si="1903"/>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c r="U164" s="181">
        <f t="shared" si="1902"/>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c r="BM164" s="86">
        <f t="shared" si="1904"/>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884"/>
        <v>3110120.5983333341</v>
      </c>
      <c r="CM164" s="76">
        <f t="shared" si="1885"/>
        <v>3575338.5635294123</v>
      </c>
      <c r="CN164" s="76">
        <f t="shared" si="1886"/>
        <v>3652599.1350000007</v>
      </c>
      <c r="CO164" s="76">
        <f t="shared" si="1887"/>
        <v>4186223.5196666671</v>
      </c>
      <c r="CP164" s="76">
        <f t="shared" si="1888"/>
        <v>5101063.0159999998</v>
      </c>
      <c r="CQ164" s="76">
        <f t="shared" si="1889"/>
        <v>5890529.1147368401</v>
      </c>
      <c r="CR164" s="76">
        <f t="shared" si="1890"/>
        <v>5685773.0824999996</v>
      </c>
      <c r="CS164" s="76">
        <f t="shared" si="1891"/>
        <v>6608912.2733333344</v>
      </c>
      <c r="CT164" s="76">
        <f t="shared" si="1892"/>
        <v>5427903.224117646</v>
      </c>
      <c r="CU164" s="76">
        <f t="shared" si="1893"/>
        <v>5043141.4242857127</v>
      </c>
      <c r="CV164" s="76">
        <f t="shared" si="1894"/>
        <v>3495778.1407692307</v>
      </c>
      <c r="CW164" s="76">
        <f t="shared" si="1895"/>
        <v>10353440.255357144</v>
      </c>
      <c r="CX164" s="76">
        <f t="shared" si="1896"/>
        <v>8184002.717647058</v>
      </c>
      <c r="CY164" s="76">
        <f t="shared" si="1897"/>
        <v>14017518.341666665</v>
      </c>
      <c r="CZ164" s="76">
        <f t="shared" si="1898"/>
        <v>8339483.790000001</v>
      </c>
      <c r="DA164" s="76">
        <f t="shared" si="1899"/>
        <v>5781144.0508163264</v>
      </c>
      <c r="DB164" s="76">
        <f t="shared" si="1900"/>
        <v>5365138.583333334</v>
      </c>
      <c r="DC164" s="76">
        <f t="shared" si="1901"/>
        <v>10022380.568766233</v>
      </c>
      <c r="DD164" s="76">
        <f t="shared" si="1901"/>
        <v>0</v>
      </c>
      <c r="DE164" s="88">
        <f t="shared" si="1903"/>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c r="U165" s="181">
        <f t="shared" si="1902"/>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c r="BM165" s="86">
        <f t="shared" si="1904"/>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884"/>
        <v>4187976.3720000014</v>
      </c>
      <c r="CM165" s="76">
        <f t="shared" si="1885"/>
        <v>3624235.8282352951</v>
      </c>
      <c r="CN165" s="76">
        <f t="shared" si="1886"/>
        <v>3339874.9033333338</v>
      </c>
      <c r="CO165" s="76">
        <f t="shared" si="1887"/>
        <v>3001662.9020000002</v>
      </c>
      <c r="CP165" s="76">
        <f t="shared" si="1888"/>
        <v>2667435.3833333338</v>
      </c>
      <c r="CQ165" s="76">
        <f t="shared" si="1889"/>
        <v>5896131.8999999994</v>
      </c>
      <c r="CR165" s="76">
        <f t="shared" si="1890"/>
        <v>5529999.7046666658</v>
      </c>
      <c r="CS165" s="76">
        <f t="shared" si="1891"/>
        <v>6411551.9355555568</v>
      </c>
      <c r="CT165" s="76">
        <f t="shared" si="1892"/>
        <v>5035175.0123529416</v>
      </c>
      <c r="CU165" s="76">
        <f t="shared" si="1893"/>
        <v>3071421.65</v>
      </c>
      <c r="CV165" s="76">
        <f t="shared" si="1894"/>
        <v>7909335.693846154</v>
      </c>
      <c r="CW165" s="76">
        <f t="shared" si="1895"/>
        <v>10885473.48382353</v>
      </c>
      <c r="CX165" s="76">
        <f t="shared" si="1896"/>
        <v>8499819.5938235298</v>
      </c>
      <c r="CY165" s="76">
        <f t="shared" si="1897"/>
        <v>8115189.993055555</v>
      </c>
      <c r="CZ165" s="76">
        <f t="shared" si="1898"/>
        <v>6609669.9428571435</v>
      </c>
      <c r="DA165" s="76">
        <f t="shared" si="1899"/>
        <v>3501751.5082142856</v>
      </c>
      <c r="DB165" s="76">
        <f t="shared" si="1900"/>
        <v>13660053.632916668</v>
      </c>
      <c r="DC165" s="76">
        <f t="shared" si="1901"/>
        <v>11227147.124285713</v>
      </c>
      <c r="DD165" s="76">
        <f t="shared" si="1901"/>
        <v>0</v>
      </c>
      <c r="DE165" s="88">
        <f t="shared" si="1903"/>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c r="U166" s="181">
        <f t="shared" si="1902"/>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c r="BM166" s="86">
        <f t="shared" si="1904"/>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884"/>
        <v>4494042.0762500018</v>
      </c>
      <c r="CM166" s="76">
        <f t="shared" si="1885"/>
        <v>3632673.527777778</v>
      </c>
      <c r="CN166" s="76">
        <f t="shared" si="1886"/>
        <v>2607421.6166666672</v>
      </c>
      <c r="CO166" s="76">
        <f t="shared" si="1887"/>
        <v>1387587.3843750001</v>
      </c>
      <c r="CP166" s="76">
        <f t="shared" si="1888"/>
        <v>7390511.3800000008</v>
      </c>
      <c r="CQ166" s="76">
        <f t="shared" si="1889"/>
        <v>6260172.4888888886</v>
      </c>
      <c r="CR166" s="76">
        <f t="shared" si="1890"/>
        <v>6726887.0158333331</v>
      </c>
      <c r="CS166" s="76">
        <f t="shared" si="1891"/>
        <v>6317684.0204166658</v>
      </c>
      <c r="CT166" s="76">
        <f t="shared" si="1892"/>
        <v>4227162.4482352948</v>
      </c>
      <c r="CU166" s="76">
        <f t="shared" si="1893"/>
        <v>6164304.7242857143</v>
      </c>
      <c r="CV166" s="76">
        <f t="shared" si="1894"/>
        <v>8471859.8047058824</v>
      </c>
      <c r="CW166" s="76">
        <f t="shared" si="1895"/>
        <v>11127632.529999996</v>
      </c>
      <c r="CX166" s="76">
        <f t="shared" si="1896"/>
        <v>8459365.8911764733</v>
      </c>
      <c r="CY166" s="76">
        <f t="shared" si="1897"/>
        <v>9471513.2680555545</v>
      </c>
      <c r="CZ166" s="76">
        <f t="shared" si="1898"/>
        <v>3704566.7519047619</v>
      </c>
      <c r="DA166" s="76">
        <f t="shared" si="1899"/>
        <v>7948095.098660714</v>
      </c>
      <c r="DB166" s="76">
        <f t="shared" si="1900"/>
        <v>12943029.324333334</v>
      </c>
      <c r="DC166" s="76">
        <f t="shared" si="1901"/>
        <v>10558090.800000001</v>
      </c>
      <c r="DD166" s="76">
        <f t="shared" si="1901"/>
        <v>0</v>
      </c>
      <c r="DE166" s="88">
        <f t="shared" si="1903"/>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c r="U167" s="181">
        <f t="shared" si="1902"/>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c r="BM167" s="86">
        <f t="shared" si="1904"/>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884"/>
        <v>5136344.6653125016</v>
      </c>
      <c r="CM167" s="76">
        <f t="shared" si="1885"/>
        <v>5541262.7277777782</v>
      </c>
      <c r="CN167" s="76">
        <f t="shared" si="1886"/>
        <v>973620.90000000014</v>
      </c>
      <c r="CO167" s="76">
        <f t="shared" si="1887"/>
        <v>5363418.1574999997</v>
      </c>
      <c r="CP167" s="76">
        <f t="shared" si="1888"/>
        <v>8505277.8222222235</v>
      </c>
      <c r="CQ167" s="76">
        <f t="shared" si="1889"/>
        <v>5472567.5816666652</v>
      </c>
      <c r="CR167" s="76">
        <f t="shared" si="1890"/>
        <v>6519841.5399999991</v>
      </c>
      <c r="CS167" s="76">
        <f t="shared" si="1891"/>
        <v>4789885.6362499995</v>
      </c>
      <c r="CT167" s="76">
        <f t="shared" si="1892"/>
        <v>2437529.4847058831</v>
      </c>
      <c r="CU167" s="76">
        <f t="shared" si="1893"/>
        <v>6915676.5228571426</v>
      </c>
      <c r="CV167" s="76">
        <f t="shared" si="1894"/>
        <v>9239624.915000001</v>
      </c>
      <c r="CW167" s="76">
        <f t="shared" si="1895"/>
        <v>11053448.260499997</v>
      </c>
      <c r="CX167" s="76">
        <f t="shared" si="1896"/>
        <v>7785747.2729411786</v>
      </c>
      <c r="CY167" s="76">
        <f t="shared" si="1897"/>
        <v>4480431.26</v>
      </c>
      <c r="CZ167" s="76">
        <f t="shared" si="1898"/>
        <v>10098467.246190475</v>
      </c>
      <c r="DA167" s="76">
        <f t="shared" si="1899"/>
        <v>8624290.211964285</v>
      </c>
      <c r="DB167" s="76">
        <f t="shared" si="1900"/>
        <v>14142498.756386556</v>
      </c>
      <c r="DC167" s="76">
        <f t="shared" si="1901"/>
        <v>11423025.670297619</v>
      </c>
      <c r="DD167" s="76">
        <f t="shared" si="1901"/>
        <v>0</v>
      </c>
      <c r="DE167" s="88">
        <f t="shared" si="1903"/>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c r="U168" s="181">
        <f t="shared" si="1902"/>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c r="BM168" s="86">
        <f t="shared" si="1904"/>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884"/>
        <v>4234775.1075000009</v>
      </c>
      <c r="CM168" s="76">
        <f t="shared" si="1885"/>
        <v>1713168.7733333344</v>
      </c>
      <c r="CN168" s="76">
        <f t="shared" si="1886"/>
        <v>3464745.2</v>
      </c>
      <c r="CO168" s="76">
        <f t="shared" si="1887"/>
        <v>5264012.4280000012</v>
      </c>
      <c r="CP168" s="76">
        <f t="shared" si="1888"/>
        <v>7669558.5633333325</v>
      </c>
      <c r="CQ168" s="76">
        <f t="shared" si="1889"/>
        <v>5458693.472222222</v>
      </c>
      <c r="CR168" s="76">
        <f t="shared" si="1890"/>
        <v>5454095.3116666656</v>
      </c>
      <c r="CS168" s="76">
        <f t="shared" si="1891"/>
        <v>3081788.0649999995</v>
      </c>
      <c r="CT168" s="76">
        <f t="shared" si="1892"/>
        <v>5645145.6023529423</v>
      </c>
      <c r="CU168" s="76">
        <f t="shared" si="1893"/>
        <v>7249990.3614285709</v>
      </c>
      <c r="CV168" s="76">
        <f t="shared" si="1894"/>
        <v>9282664.8825000003</v>
      </c>
      <c r="CW168" s="76">
        <f t="shared" si="1895"/>
        <v>11180906.474499997</v>
      </c>
      <c r="CX168" s="76">
        <f t="shared" si="1896"/>
        <v>6609691.9917647075</v>
      </c>
      <c r="CY168" s="76">
        <f t="shared" si="1897"/>
        <v>10329251.225555554</v>
      </c>
      <c r="CZ168" s="76">
        <f t="shared" si="1898"/>
        <v>8323117.6008791178</v>
      </c>
      <c r="DA168" s="76">
        <f t="shared" si="1899"/>
        <v>8021117.1642857119</v>
      </c>
      <c r="DB168" s="76">
        <f t="shared" si="1900"/>
        <v>11331796.841680674</v>
      </c>
      <c r="DC168" s="76">
        <f t="shared" si="1901"/>
        <v>9616422.4163690489</v>
      </c>
      <c r="DD168" s="76">
        <f t="shared" si="1901"/>
        <v>0</v>
      </c>
      <c r="DE168" s="88">
        <f t="shared" si="1903"/>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c r="U169" s="181">
        <f t="shared" si="1902"/>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c r="BM169" s="86">
        <f t="shared" si="1904"/>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884"/>
        <v>3930944.2593750013</v>
      </c>
      <c r="CM169" s="76">
        <f t="shared" si="1885"/>
        <v>4895129.5033333367</v>
      </c>
      <c r="CN169" s="76">
        <f t="shared" si="1886"/>
        <v>4982746.4244444454</v>
      </c>
      <c r="CO169" s="76">
        <f t="shared" si="1887"/>
        <v>5148984.4967647083</v>
      </c>
      <c r="CP169" s="76">
        <f t="shared" si="1888"/>
        <v>7501570.2716666646</v>
      </c>
      <c r="CQ169" s="76">
        <f t="shared" si="1889"/>
        <v>4369202.75</v>
      </c>
      <c r="CR169" s="76">
        <f t="shared" si="1890"/>
        <v>3268454.9542857134</v>
      </c>
      <c r="CS169" s="76">
        <f t="shared" si="1891"/>
        <v>7098856.0799999991</v>
      </c>
      <c r="CT169" s="76">
        <f t="shared" si="1892"/>
        <v>5352106.6735294126</v>
      </c>
      <c r="CU169" s="76">
        <f t="shared" si="1893"/>
        <v>7421993.5899999999</v>
      </c>
      <c r="CV169" s="76">
        <f t="shared" si="1894"/>
        <v>9064953.0374999996</v>
      </c>
      <c r="CW169" s="76">
        <f t="shared" si="1895"/>
        <v>8902931.7069999967</v>
      </c>
      <c r="CX169" s="76">
        <f t="shared" si="1896"/>
        <v>2825807.7533333343</v>
      </c>
      <c r="CY169" s="76">
        <f t="shared" si="1897"/>
        <v>12178839.620999999</v>
      </c>
      <c r="CZ169" s="76">
        <f t="shared" si="1898"/>
        <v>9220529.0961904749</v>
      </c>
      <c r="DA169" s="76">
        <f t="shared" si="1899"/>
        <v>8945741.4354395587</v>
      </c>
      <c r="DB169" s="76">
        <f t="shared" si="1900"/>
        <v>14636390.003571428</v>
      </c>
      <c r="DC169" s="76">
        <f t="shared" si="1901"/>
        <v>5501720.0297619049</v>
      </c>
      <c r="DD169" s="76">
        <f t="shared" si="1901"/>
        <v>0</v>
      </c>
      <c r="DE169" s="88">
        <f t="shared" si="1903"/>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c r="U170" s="181">
        <f t="shared" si="1902"/>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c r="BM170" s="86">
        <f t="shared" si="1904"/>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884"/>
        <v>1485911.9703333338</v>
      </c>
      <c r="CM170" s="76">
        <f t="shared" si="1885"/>
        <v>4986906.2657894753</v>
      </c>
      <c r="CN170" s="76">
        <f t="shared" si="1886"/>
        <v>4374356.7016666671</v>
      </c>
      <c r="CO170" s="76">
        <f t="shared" si="1887"/>
        <v>4676032.8750000009</v>
      </c>
      <c r="CP170" s="76">
        <f t="shared" si="1888"/>
        <v>6780210.3863888904</v>
      </c>
      <c r="CQ170" s="76">
        <f t="shared" si="1889"/>
        <v>1802939.7736842099</v>
      </c>
      <c r="CR170" s="76">
        <f t="shared" si="1890"/>
        <v>7638747.3171428544</v>
      </c>
      <c r="CS170" s="76">
        <f t="shared" si="1891"/>
        <v>7234083.6397058824</v>
      </c>
      <c r="CT170" s="76">
        <f t="shared" si="1892"/>
        <v>6477737.856250002</v>
      </c>
      <c r="CU170" s="76">
        <f t="shared" si="1893"/>
        <v>7835369.4492857121</v>
      </c>
      <c r="CV170" s="76">
        <f t="shared" si="1894"/>
        <v>7599879.3449999997</v>
      </c>
      <c r="CW170" s="76">
        <f t="shared" si="1895"/>
        <v>5138098.0434782598</v>
      </c>
      <c r="CX170" s="76">
        <f t="shared" si="1896"/>
        <v>8407492.9866666682</v>
      </c>
      <c r="CY170" s="76">
        <f t="shared" si="1897"/>
        <v>11835997.029149663</v>
      </c>
      <c r="CZ170" s="76">
        <f t="shared" si="1898"/>
        <v>8472114.0653333347</v>
      </c>
      <c r="DA170" s="76">
        <f t="shared" si="1899"/>
        <v>7855802.7210989017</v>
      </c>
      <c r="DB170" s="76">
        <f t="shared" si="1900"/>
        <v>12137029.146428572</v>
      </c>
      <c r="DC170" s="76">
        <f t="shared" si="1901"/>
        <v>12522251.636428572</v>
      </c>
      <c r="DD170" s="76">
        <f t="shared" si="1901"/>
        <v>0</v>
      </c>
      <c r="DE170" s="88">
        <f t="shared" si="1903"/>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c r="U171" s="181">
        <f t="shared" si="1902"/>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c r="BM171" s="86">
        <f t="shared" si="1904"/>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884"/>
        <v>4819154.144666668</v>
      </c>
      <c r="CM171" s="76">
        <f t="shared" si="1885"/>
        <v>5371569.9102500016</v>
      </c>
      <c r="CN171" s="76">
        <f t="shared" si="1886"/>
        <v>4899986.8788888901</v>
      </c>
      <c r="CO171" s="76">
        <f t="shared" si="1887"/>
        <v>4274160.2894117655</v>
      </c>
      <c r="CP171" s="76">
        <f t="shared" si="1888"/>
        <v>5188367.4780555572</v>
      </c>
      <c r="CQ171" s="76">
        <f t="shared" si="1889"/>
        <v>6738603.812368419</v>
      </c>
      <c r="CR171" s="76">
        <f t="shared" si="1890"/>
        <v>8413771.0066666678</v>
      </c>
      <c r="CS171" s="76">
        <f t="shared" si="1891"/>
        <v>7859654.4117647065</v>
      </c>
      <c r="CT171" s="76">
        <f t="shared" si="1892"/>
        <v>7670705.3669999996</v>
      </c>
      <c r="CU171" s="76">
        <f t="shared" si="1893"/>
        <v>6971514.417142855</v>
      </c>
      <c r="CV171" s="76">
        <f t="shared" si="1894"/>
        <v>4177900.1599999997</v>
      </c>
      <c r="CW171" s="76">
        <f t="shared" si="1895"/>
        <v>11836313.907608693</v>
      </c>
      <c r="CX171" s="76">
        <f t="shared" si="1896"/>
        <v>7768853.1163043482</v>
      </c>
      <c r="CY171" s="76">
        <f t="shared" si="1897"/>
        <v>7637511.843571431</v>
      </c>
      <c r="CZ171" s="76">
        <f t="shared" si="1898"/>
        <v>8270116.8550000004</v>
      </c>
      <c r="DA171" s="76">
        <f t="shared" si="1899"/>
        <v>6603092.1870329669</v>
      </c>
      <c r="DB171" s="76">
        <f t="shared" si="1900"/>
        <v>10016145.321428571</v>
      </c>
      <c r="DC171" s="76">
        <f t="shared" si="1901"/>
        <v>13440757.56964286</v>
      </c>
      <c r="DD171" s="76">
        <f t="shared" si="1901"/>
        <v>0</v>
      </c>
      <c r="DE171" s="88">
        <f t="shared" si="1903"/>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c r="U172" s="181">
        <f t="shared" si="1902"/>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c r="BM172" s="86">
        <f t="shared" si="1904"/>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884"/>
        <v>5098330.3140000012</v>
      </c>
      <c r="CM172" s="76">
        <f t="shared" si="1885"/>
        <v>6348894.0511363642</v>
      </c>
      <c r="CN172" s="76">
        <f t="shared" si="1886"/>
        <v>6607782.3933333345</v>
      </c>
      <c r="CO172" s="76">
        <f t="shared" si="1887"/>
        <v>3598139.9541176474</v>
      </c>
      <c r="CP172" s="76">
        <f t="shared" si="1888"/>
        <v>2244720.573888889</v>
      </c>
      <c r="CQ172" s="76">
        <f t="shared" si="1889"/>
        <v>7696306.6399999997</v>
      </c>
      <c r="CR172" s="76">
        <f t="shared" si="1890"/>
        <v>8210428.4720000001</v>
      </c>
      <c r="CS172" s="76">
        <f t="shared" si="1891"/>
        <v>8505803.6999999993</v>
      </c>
      <c r="CT172" s="76">
        <f t="shared" si="1892"/>
        <v>6595403.239583333</v>
      </c>
      <c r="CU172" s="76">
        <f t="shared" si="1893"/>
        <v>4276139.7737500006</v>
      </c>
      <c r="CV172" s="76">
        <f t="shared" si="1894"/>
        <v>10964378.879999999</v>
      </c>
      <c r="CW172" s="76">
        <f t="shared" si="1895"/>
        <v>11372977.755434781</v>
      </c>
      <c r="CX172" s="76">
        <f t="shared" si="1896"/>
        <v>7008321.4425000008</v>
      </c>
      <c r="CY172" s="76">
        <f t="shared" si="1897"/>
        <v>10466088.59479592</v>
      </c>
      <c r="CZ172" s="76">
        <f t="shared" si="1898"/>
        <v>6747272.4550000001</v>
      </c>
      <c r="DA172" s="76">
        <f t="shared" si="1899"/>
        <v>4600189.211538462</v>
      </c>
      <c r="DB172" s="76">
        <f t="shared" si="1900"/>
        <v>12203057.017563025</v>
      </c>
      <c r="DC172" s="76">
        <f t="shared" si="1901"/>
        <v>10736475.378750002</v>
      </c>
      <c r="DD172" s="76">
        <f t="shared" si="1901"/>
        <v>0</v>
      </c>
      <c r="DE172" s="88">
        <f t="shared" si="1903"/>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c r="U173" s="181">
        <f t="shared" si="1902"/>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c r="BM173" s="86">
        <f t="shared" si="1904"/>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884"/>
        <v>5947442.5237500006</v>
      </c>
      <c r="CM173" s="76">
        <f t="shared" si="1885"/>
        <v>7448011.9191666674</v>
      </c>
      <c r="CN173" s="76">
        <f t="shared" si="1886"/>
        <v>4883784.7333333343</v>
      </c>
      <c r="CO173" s="76">
        <f t="shared" si="1887"/>
        <v>1366097.9580000006</v>
      </c>
      <c r="CP173" s="76">
        <f t="shared" si="1888"/>
        <v>8048910.2977777785</v>
      </c>
      <c r="CQ173" s="76">
        <f t="shared" si="1889"/>
        <v>7829247.8861111104</v>
      </c>
      <c r="CR173" s="76">
        <f t="shared" si="1890"/>
        <v>7820158.555333334</v>
      </c>
      <c r="CS173" s="76">
        <f t="shared" si="1891"/>
        <v>7449812.1976470593</v>
      </c>
      <c r="CT173" s="76">
        <f t="shared" si="1892"/>
        <v>5135573.7249999996</v>
      </c>
      <c r="CU173" s="76">
        <f t="shared" si="1893"/>
        <v>8299428.970625001</v>
      </c>
      <c r="CV173" s="76">
        <f t="shared" si="1894"/>
        <v>10235540.693333333</v>
      </c>
      <c r="CW173" s="76">
        <f t="shared" si="1895"/>
        <v>11472284.57655172</v>
      </c>
      <c r="CX173" s="76">
        <f t="shared" si="1896"/>
        <v>6677535.5749999974</v>
      </c>
      <c r="CY173" s="76">
        <f t="shared" si="1897"/>
        <v>8966757.5881972816</v>
      </c>
      <c r="CZ173" s="76">
        <f t="shared" si="1898"/>
        <v>4124326.0800000005</v>
      </c>
      <c r="DA173" s="76">
        <f t="shared" si="1899"/>
        <v>7708055.1517857146</v>
      </c>
      <c r="DB173" s="76">
        <f t="shared" si="1900"/>
        <v>15563748.778907562</v>
      </c>
      <c r="DC173" s="76">
        <f t="shared" si="1901"/>
        <v>11988361.060476191</v>
      </c>
      <c r="DD173" s="76">
        <f t="shared" si="1901"/>
        <v>0</v>
      </c>
      <c r="DE173" s="88">
        <f t="shared" si="1903"/>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c r="U174" s="181">
        <f t="shared" si="1902"/>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c r="BM174" s="86">
        <f t="shared" si="1904"/>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884"/>
        <v>5371199.9152777791</v>
      </c>
      <c r="CM174" s="76">
        <f t="shared" si="1885"/>
        <v>8767895.3569444455</v>
      </c>
      <c r="CN174" s="76">
        <f t="shared" si="1886"/>
        <v>2143459.083333333</v>
      </c>
      <c r="CO174" s="76">
        <f t="shared" si="1887"/>
        <v>5430327.6420000019</v>
      </c>
      <c r="CP174" s="76">
        <f t="shared" si="1888"/>
        <v>8544249.8624999989</v>
      </c>
      <c r="CQ174" s="76">
        <f t="shared" si="1889"/>
        <v>8590961.1549999993</v>
      </c>
      <c r="CR174" s="76">
        <f t="shared" si="1890"/>
        <v>6382918.29</v>
      </c>
      <c r="CS174" s="76">
        <f t="shared" si="1891"/>
        <v>6310768.1882352941</v>
      </c>
      <c r="CT174" s="76">
        <f t="shared" si="1892"/>
        <v>1588659.0583333333</v>
      </c>
      <c r="CU174" s="76">
        <f t="shared" si="1893"/>
        <v>8677972.6785714291</v>
      </c>
      <c r="CV174" s="76">
        <f t="shared" si="1894"/>
        <v>10367106.533333333</v>
      </c>
      <c r="CW174" s="76">
        <f t="shared" si="1895"/>
        <v>11676508.171034481</v>
      </c>
      <c r="CX174" s="76">
        <f t="shared" si="1896"/>
        <v>6604295.9791666642</v>
      </c>
      <c r="CY174" s="76">
        <f t="shared" si="1897"/>
        <v>3836463.4434523806</v>
      </c>
      <c r="CZ174" s="76">
        <f t="shared" si="1898"/>
        <v>9625874.461875001</v>
      </c>
      <c r="DA174" s="76">
        <f t="shared" si="1899"/>
        <v>7855235.1501785712</v>
      </c>
      <c r="DB174" s="76">
        <f t="shared" si="1900"/>
        <v>14524605.507983193</v>
      </c>
      <c r="DC174" s="76">
        <f t="shared" si="1901"/>
        <v>11803757.555555558</v>
      </c>
      <c r="DD174" s="76">
        <f t="shared" si="1901"/>
        <v>0</v>
      </c>
      <c r="DE174" s="88">
        <f t="shared" si="1903"/>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c r="U175" s="181">
        <f t="shared" si="1902"/>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c r="BM175" s="86">
        <f t="shared" si="1904"/>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884"/>
        <v>5520133.4500000011</v>
      </c>
      <c r="CM175" s="76">
        <f t="shared" si="1885"/>
        <v>3280812.1500000008</v>
      </c>
      <c r="CN175" s="76">
        <f t="shared" si="1886"/>
        <v>7703898.9499999993</v>
      </c>
      <c r="CO175" s="76">
        <f t="shared" si="1887"/>
        <v>5510590.1759523833</v>
      </c>
      <c r="CP175" s="76">
        <f t="shared" si="1888"/>
        <v>8329741.6892857142</v>
      </c>
      <c r="CQ175" s="76">
        <f t="shared" si="1889"/>
        <v>8541374.4180000015</v>
      </c>
      <c r="CR175" s="76">
        <f t="shared" si="1890"/>
        <v>4567261.62</v>
      </c>
      <c r="CS175" s="76">
        <f t="shared" si="1891"/>
        <v>2708678.7419999992</v>
      </c>
      <c r="CT175" s="76">
        <f t="shared" si="1892"/>
        <v>6519189.2833333332</v>
      </c>
      <c r="CU175" s="76">
        <f t="shared" si="1893"/>
        <v>10534268.5875</v>
      </c>
      <c r="CV175" s="76">
        <f t="shared" si="1894"/>
        <v>12368242.432333333</v>
      </c>
      <c r="CW175" s="76">
        <f t="shared" si="1895"/>
        <v>7300997.5475862045</v>
      </c>
      <c r="CX175" s="76">
        <f t="shared" si="1896"/>
        <v>5587524.2499999981</v>
      </c>
      <c r="CY175" s="76">
        <f t="shared" si="1897"/>
        <v>11104793.332738094</v>
      </c>
      <c r="CZ175" s="76">
        <f t="shared" si="1898"/>
        <v>10068468.482499998</v>
      </c>
      <c r="DA175" s="76">
        <f t="shared" si="1899"/>
        <v>10676840.916874999</v>
      </c>
      <c r="DB175" s="76">
        <f t="shared" si="1900"/>
        <v>15913900.836974788</v>
      </c>
      <c r="DC175" s="76">
        <f t="shared" si="1901"/>
        <v>10414075.200000001</v>
      </c>
      <c r="DD175" s="76">
        <f t="shared" si="1901"/>
        <v>0</v>
      </c>
      <c r="DE175" s="88">
        <f t="shared" si="1903"/>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c r="U176" s="181">
        <f t="shared" si="1902"/>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c r="BM176" s="86">
        <f t="shared" si="1904"/>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884"/>
        <v>4694836.791666667</v>
      </c>
      <c r="CM176" s="76">
        <f t="shared" si="1885"/>
        <v>8050165.9608333353</v>
      </c>
      <c r="CN176" s="76">
        <f t="shared" si="1886"/>
        <v>8451583.1276190467</v>
      </c>
      <c r="CO176" s="76">
        <f t="shared" si="1887"/>
        <v>5657643.8150000023</v>
      </c>
      <c r="CP176" s="76">
        <f t="shared" si="1888"/>
        <v>8424677.0133333337</v>
      </c>
      <c r="CQ176" s="76">
        <f t="shared" si="1889"/>
        <v>7489916.1090000002</v>
      </c>
      <c r="CR176" s="76">
        <f t="shared" si="1890"/>
        <v>1572282.7058823528</v>
      </c>
      <c r="CS176" s="76">
        <f t="shared" si="1891"/>
        <v>8544089.7306666635</v>
      </c>
      <c r="CT176" s="76">
        <f t="shared" si="1892"/>
        <v>8013771.8499999996</v>
      </c>
      <c r="CU176" s="76">
        <f t="shared" si="1893"/>
        <v>9857192.511562502</v>
      </c>
      <c r="CV176" s="76">
        <f t="shared" si="1894"/>
        <v>10551145.799333334</v>
      </c>
      <c r="CW176" s="76">
        <f t="shared" si="1895"/>
        <v>7945497.8479310311</v>
      </c>
      <c r="CX176" s="76">
        <f t="shared" si="1896"/>
        <v>3642890.4666666659</v>
      </c>
      <c r="CY176" s="76">
        <f t="shared" si="1897"/>
        <v>12644646.704365078</v>
      </c>
      <c r="CZ176" s="76">
        <f t="shared" si="1898"/>
        <v>10464994.866691729</v>
      </c>
      <c r="DA176" s="76">
        <f t="shared" si="1899"/>
        <v>10233071.346696429</v>
      </c>
      <c r="DB176" s="76">
        <f t="shared" si="1900"/>
        <v>16056304.107642855</v>
      </c>
      <c r="DC176" s="76">
        <f t="shared" si="1901"/>
        <v>7447100.666666667</v>
      </c>
      <c r="DD176" s="76">
        <f t="shared" si="1901"/>
        <v>0</v>
      </c>
      <c r="DE176" s="88">
        <f t="shared" si="1903"/>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c r="U177" s="181">
        <f t="shared" si="1902"/>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c r="BM177" s="86">
        <f t="shared" si="1904"/>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884"/>
        <v>2563819.933333334</v>
      </c>
      <c r="CM177" s="76">
        <f t="shared" si="1885"/>
        <v>8712454.8000000007</v>
      </c>
      <c r="CN177" s="76">
        <f t="shared" si="1886"/>
        <v>9016859.5199999977</v>
      </c>
      <c r="CO177" s="76">
        <f t="shared" si="1887"/>
        <v>5440240.4242857164</v>
      </c>
      <c r="CP177" s="76">
        <f t="shared" si="1888"/>
        <v>7440807.6083333325</v>
      </c>
      <c r="CQ177" s="76">
        <f t="shared" si="1889"/>
        <v>3158913.128</v>
      </c>
      <c r="CR177" s="76">
        <f t="shared" si="1890"/>
        <v>4961448.8605882348</v>
      </c>
      <c r="CS177" s="76">
        <f t="shared" si="1891"/>
        <v>8652363.5679999962</v>
      </c>
      <c r="CT177" s="76">
        <f t="shared" si="1892"/>
        <v>8700947.8517857138</v>
      </c>
      <c r="CU177" s="76">
        <f t="shared" si="1893"/>
        <v>9452659.3390625007</v>
      </c>
      <c r="CV177" s="76">
        <f t="shared" si="1894"/>
        <v>9506203.8766666669</v>
      </c>
      <c r="CW177" s="76">
        <f t="shared" si="1895"/>
        <v>1803903.3116666668</v>
      </c>
      <c r="CX177" s="76">
        <f t="shared" si="1896"/>
        <v>7448239.7458333317</v>
      </c>
      <c r="CY177" s="76">
        <f t="shared" si="1897"/>
        <v>12507777.42579365</v>
      </c>
      <c r="CZ177" s="76">
        <f t="shared" si="1898"/>
        <v>10769531.62736842</v>
      </c>
      <c r="DA177" s="76">
        <f t="shared" si="1899"/>
        <v>11897820.920758927</v>
      </c>
      <c r="DB177" s="76">
        <f t="shared" si="1900"/>
        <v>15076505.564214284</v>
      </c>
      <c r="DC177" s="76">
        <f t="shared" si="1901"/>
        <v>13639245</v>
      </c>
      <c r="DD177" s="76">
        <f t="shared" si="1901"/>
        <v>0</v>
      </c>
      <c r="DE177" s="88">
        <f t="shared" si="1903"/>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c r="U178" s="181">
        <f t="shared" si="1902"/>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c r="BM178" s="86">
        <f t="shared" si="1904"/>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884"/>
        <v>5708564.1366666686</v>
      </c>
      <c r="CM178" s="76">
        <f t="shared" si="1885"/>
        <v>8833907.5666666664</v>
      </c>
      <c r="CN178" s="76">
        <f t="shared" si="1886"/>
        <v>9256185.0149999987</v>
      </c>
      <c r="CO178" s="76">
        <f t="shared" si="1887"/>
        <v>5845298.9657142879</v>
      </c>
      <c r="CP178" s="76">
        <f t="shared" si="1888"/>
        <v>5904931.4644444436</v>
      </c>
      <c r="CQ178" s="76">
        <f t="shared" si="1889"/>
        <v>8017265.8920000009</v>
      </c>
      <c r="CR178" s="76">
        <f t="shared" si="1890"/>
        <v>10239885.271764703</v>
      </c>
      <c r="CS178" s="76">
        <f t="shared" si="1891"/>
        <v>8519202.7835294083</v>
      </c>
      <c r="CT178" s="76">
        <f t="shared" si="1892"/>
        <v>8756846.6157142855</v>
      </c>
      <c r="CU178" s="76">
        <f t="shared" si="1893"/>
        <v>9322115.4640625007</v>
      </c>
      <c r="CV178" s="76">
        <f t="shared" si="1894"/>
        <v>5681214.0286666676</v>
      </c>
      <c r="CW178" s="76">
        <f t="shared" si="1895"/>
        <v>8856280.9816666674</v>
      </c>
      <c r="CX178" s="76">
        <f t="shared" si="1896"/>
        <v>8024544.4999999981</v>
      </c>
      <c r="CY178" s="76">
        <f t="shared" si="1897"/>
        <v>12781504.68142857</v>
      </c>
      <c r="CZ178" s="76">
        <f t="shared" si="1898"/>
        <v>10224280.589736843</v>
      </c>
      <c r="DA178" s="76">
        <f t="shared" si="1899"/>
        <v>10480987.834821427</v>
      </c>
      <c r="DB178" s="76">
        <f t="shared" si="1900"/>
        <v>9343002.428571431</v>
      </c>
      <c r="DC178" s="76">
        <f t="shared" si="1901"/>
        <v>13894817.763809524</v>
      </c>
      <c r="DD178" s="76">
        <f t="shared" si="1901"/>
        <v>0</v>
      </c>
      <c r="DE178" s="88">
        <f t="shared" si="1903"/>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c r="U179" s="181">
        <f t="shared" si="1902"/>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c r="BM179" s="86">
        <f t="shared" si="1904"/>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884"/>
        <v>5503938.3916666675</v>
      </c>
      <c r="CM179" s="76">
        <f t="shared" si="1885"/>
        <v>8047077.1133333342</v>
      </c>
      <c r="CN179" s="76">
        <f t="shared" si="1886"/>
        <v>10291902.539062498</v>
      </c>
      <c r="CO179" s="76">
        <f t="shared" si="1887"/>
        <v>5471502.4657142879</v>
      </c>
      <c r="CP179" s="76">
        <f t="shared" si="1888"/>
        <v>3587183.6238888884</v>
      </c>
      <c r="CQ179" s="76">
        <f t="shared" si="1889"/>
        <v>8790164.2320000008</v>
      </c>
      <c r="CR179" s="76">
        <f t="shared" si="1890"/>
        <v>12633342.317647059</v>
      </c>
      <c r="CS179" s="76">
        <f t="shared" si="1891"/>
        <v>8665955.5558823515</v>
      </c>
      <c r="CT179" s="76">
        <f t="shared" si="1892"/>
        <v>8587726.2594999988</v>
      </c>
      <c r="CU179" s="76">
        <f t="shared" si="1893"/>
        <v>5042445.9068750013</v>
      </c>
      <c r="CV179" s="76">
        <f t="shared" si="1894"/>
        <v>10537601.685000001</v>
      </c>
      <c r="CW179" s="76">
        <f t="shared" si="1895"/>
        <v>13297359.380000005</v>
      </c>
      <c r="CX179" s="76">
        <f t="shared" si="1896"/>
        <v>7105244.1762499986</v>
      </c>
      <c r="CY179" s="76">
        <f t="shared" si="1897"/>
        <v>12857289.828531746</v>
      </c>
      <c r="CZ179" s="76">
        <f t="shared" si="1898"/>
        <v>7478555.1160526332</v>
      </c>
      <c r="DA179" s="76">
        <f t="shared" si="1899"/>
        <v>6517895.6249999991</v>
      </c>
      <c r="DB179" s="76">
        <f t="shared" si="1900"/>
        <v>16333732.259428574</v>
      </c>
      <c r="DC179" s="76">
        <f t="shared" si="1901"/>
        <v>13320755.701904761</v>
      </c>
      <c r="DD179" s="76">
        <f t="shared" si="1901"/>
        <v>0</v>
      </c>
      <c r="DE179" s="88">
        <f t="shared" si="1903"/>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c r="U180" s="181">
        <f t="shared" si="1902"/>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c r="BM180" s="86">
        <f t="shared" si="1904"/>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884"/>
        <v>5259951.2038888894</v>
      </c>
      <c r="CM180" s="76">
        <f t="shared" si="1885"/>
        <v>7757834.7441666676</v>
      </c>
      <c r="CN180" s="76">
        <f t="shared" si="1886"/>
        <v>8513083.7968749981</v>
      </c>
      <c r="CO180" s="76">
        <f t="shared" si="1887"/>
        <v>3613470.1166666676</v>
      </c>
      <c r="CP180" s="76">
        <f t="shared" si="1888"/>
        <v>8579451.2005555555</v>
      </c>
      <c r="CQ180" s="76">
        <f t="shared" si="1889"/>
        <v>8978198.6819999982</v>
      </c>
      <c r="CR180" s="76">
        <f t="shared" si="1890"/>
        <v>10099170.956470586</v>
      </c>
      <c r="CS180" s="76">
        <f t="shared" si="1891"/>
        <v>8242073.8658823529</v>
      </c>
      <c r="CT180" s="76">
        <f t="shared" si="1892"/>
        <v>8262568.0199999996</v>
      </c>
      <c r="CU180" s="76">
        <f t="shared" si="1893"/>
        <v>11878755.736250002</v>
      </c>
      <c r="CV180" s="76">
        <f t="shared" si="1894"/>
        <v>13086619.376923077</v>
      </c>
      <c r="CW180" s="76">
        <f t="shared" si="1895"/>
        <v>11550288.349999996</v>
      </c>
      <c r="CX180" s="76">
        <f t="shared" si="1896"/>
        <v>6103390.4699999988</v>
      </c>
      <c r="CY180" s="76">
        <f t="shared" si="1897"/>
        <v>10905603.953571428</v>
      </c>
      <c r="CZ180" s="76">
        <f t="shared" si="1898"/>
        <v>3799400.8733193274</v>
      </c>
      <c r="DA180" s="76">
        <f t="shared" si="1899"/>
        <v>11702598.783749998</v>
      </c>
      <c r="DB180" s="76">
        <f t="shared" si="1900"/>
        <v>17929105.962585036</v>
      </c>
      <c r="DC180" s="76">
        <f t="shared" si="1901"/>
        <v>14177628.128571428</v>
      </c>
      <c r="DD180" s="76">
        <f t="shared" si="1901"/>
        <v>0</v>
      </c>
      <c r="DE180" s="88">
        <f t="shared" si="1903"/>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c r="U181" s="181">
        <f t="shared" si="1902"/>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c r="BM181" s="86">
        <f t="shared" si="1904"/>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884"/>
        <v>5454782.0211111112</v>
      </c>
      <c r="CM181" s="76">
        <f t="shared" si="1885"/>
        <v>8420438.2558333334</v>
      </c>
      <c r="CN181" s="76">
        <f t="shared" si="1886"/>
        <v>6322169.4562499989</v>
      </c>
      <c r="CO181" s="76">
        <f t="shared" si="1887"/>
        <v>6846044.8000000017</v>
      </c>
      <c r="CP181" s="76">
        <f t="shared" si="1888"/>
        <v>7905933.915</v>
      </c>
      <c r="CQ181" s="76">
        <f t="shared" si="1889"/>
        <v>8047476.0527777765</v>
      </c>
      <c r="CR181" s="76">
        <f t="shared" si="1890"/>
        <v>9540273.6670588236</v>
      </c>
      <c r="CS181" s="76">
        <f t="shared" si="1891"/>
        <v>6265789.3411764707</v>
      </c>
      <c r="CT181" s="76">
        <f t="shared" si="1892"/>
        <v>4765810.0187499989</v>
      </c>
      <c r="CU181" s="76">
        <f t="shared" si="1893"/>
        <v>12140739.63411765</v>
      </c>
      <c r="CV181" s="76">
        <f t="shared" si="1894"/>
        <v>12527168.500000004</v>
      </c>
      <c r="CW181" s="76">
        <f t="shared" si="1895"/>
        <v>10083657.783333329</v>
      </c>
      <c r="CX181" s="76">
        <f t="shared" si="1896"/>
        <v>6806335.3370833332</v>
      </c>
      <c r="CY181" s="76">
        <f t="shared" si="1897"/>
        <v>7618658.9374999981</v>
      </c>
      <c r="CZ181" s="76">
        <f t="shared" si="1898"/>
        <v>10673383.813487394</v>
      </c>
      <c r="DA181" s="76">
        <f t="shared" si="1899"/>
        <v>10596963.517232141</v>
      </c>
      <c r="DB181" s="76">
        <f t="shared" si="1900"/>
        <v>15931885.463265305</v>
      </c>
      <c r="DC181" s="76">
        <f t="shared" si="1901"/>
        <v>12200340.432857143</v>
      </c>
      <c r="DD181" s="76">
        <f t="shared" si="1901"/>
        <v>0</v>
      </c>
      <c r="DE181" s="88">
        <f t="shared" si="1903"/>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c r="U182" s="181">
        <f t="shared" si="1902"/>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c r="BM182" s="86">
        <f t="shared" si="1904"/>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884"/>
        <v>4057987.6350000002</v>
      </c>
      <c r="CM182" s="76">
        <f t="shared" si="1885"/>
        <v>2982956.666666667</v>
      </c>
      <c r="CN182" s="76">
        <f t="shared" si="1886"/>
        <v>9872195.3699999973</v>
      </c>
      <c r="CO182" s="76">
        <f t="shared" si="1887"/>
        <v>7616272.2227777783</v>
      </c>
      <c r="CP182" s="76">
        <f t="shared" si="1888"/>
        <v>8108140.5599999987</v>
      </c>
      <c r="CQ182" s="76">
        <f t="shared" si="1889"/>
        <v>7235630.7374999989</v>
      </c>
      <c r="CR182" s="76">
        <f t="shared" si="1890"/>
        <v>7817849.6752941171</v>
      </c>
      <c r="CS182" s="76">
        <f t="shared" si="1891"/>
        <v>2490269.384285714</v>
      </c>
      <c r="CT182" s="76">
        <f t="shared" si="1892"/>
        <v>10080261.91333333</v>
      </c>
      <c r="CU182" s="76">
        <f t="shared" si="1893"/>
        <v>10714191.769411767</v>
      </c>
      <c r="CV182" s="76">
        <f t="shared" si="1894"/>
        <v>14237089.192666667</v>
      </c>
      <c r="CW182" s="76">
        <f t="shared" si="1895"/>
        <v>12388824.001538461</v>
      </c>
      <c r="CX182" s="76">
        <f t="shared" si="1896"/>
        <v>4284985.8654166665</v>
      </c>
      <c r="CY182" s="76">
        <f t="shared" si="1897"/>
        <v>13452991.194999997</v>
      </c>
      <c r="CZ182" s="76">
        <f t="shared" si="1898"/>
        <v>8989463.5338235274</v>
      </c>
      <c r="DA182" s="76">
        <f t="shared" si="1899"/>
        <v>9516229.4227678552</v>
      </c>
      <c r="DB182" s="76">
        <f t="shared" si="1900"/>
        <v>15333252.219795913</v>
      </c>
      <c r="DC182" s="76">
        <f t="shared" si="1901"/>
        <v>10458083.532142857</v>
      </c>
      <c r="DD182" s="76">
        <f t="shared" si="1901"/>
        <v>0</v>
      </c>
      <c r="DE182" s="88">
        <f t="shared" si="1903"/>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c r="U183" s="181">
        <f t="shared" si="1902"/>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c r="BM183" s="86">
        <f t="shared" si="1904"/>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884"/>
        <v>3533810.2975000003</v>
      </c>
      <c r="CM183" s="76">
        <f t="shared" si="1885"/>
        <v>8807781.1966666672</v>
      </c>
      <c r="CN183" s="76">
        <f t="shared" si="1886"/>
        <v>9916564.0239999983</v>
      </c>
      <c r="CO183" s="76">
        <f t="shared" si="1887"/>
        <v>6832901.8312500017</v>
      </c>
      <c r="CP183" s="76">
        <f t="shared" si="1888"/>
        <v>7399718.530952381</v>
      </c>
      <c r="CQ183" s="76">
        <f t="shared" si="1889"/>
        <v>5658316.091944444</v>
      </c>
      <c r="CR183" s="76">
        <f t="shared" si="1890"/>
        <v>4695544.8725000005</v>
      </c>
      <c r="CS183" s="76">
        <f t="shared" si="1891"/>
        <v>8258489.7621428566</v>
      </c>
      <c r="CT183" s="76">
        <f t="shared" si="1892"/>
        <v>7924286.6325000003</v>
      </c>
      <c r="CU183" s="76">
        <f t="shared" si="1893"/>
        <v>10898096.392941179</v>
      </c>
      <c r="CV183" s="76">
        <f t="shared" si="1894"/>
        <v>9831687.4990000017</v>
      </c>
      <c r="CW183" s="76">
        <f t="shared" si="1895"/>
        <v>9790514.2367307693</v>
      </c>
      <c r="CX183" s="76">
        <f t="shared" si="1896"/>
        <v>2999999.1454545446</v>
      </c>
      <c r="CY183" s="76">
        <f t="shared" si="1897"/>
        <v>13446242.403611107</v>
      </c>
      <c r="CZ183" s="76">
        <f t="shared" si="1898"/>
        <v>7892773.2840000028</v>
      </c>
      <c r="DA183" s="76">
        <f t="shared" si="1899"/>
        <v>9483642.1193303578</v>
      </c>
      <c r="DB183" s="76">
        <f t="shared" si="1900"/>
        <v>12547591.074285716</v>
      </c>
      <c r="DC183" s="76">
        <f t="shared" si="1901"/>
        <v>6228290.5357142854</v>
      </c>
      <c r="DD183" s="76">
        <f t="shared" si="1901"/>
        <v>0</v>
      </c>
      <c r="DE183" s="88">
        <f t="shared" si="1903"/>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c r="U184" s="181">
        <f t="shared" si="1902"/>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c r="BM184" s="86">
        <f t="shared" si="1904"/>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884"/>
        <v>1600145.1333333331</v>
      </c>
      <c r="CM184" s="76">
        <f t="shared" si="1885"/>
        <v>7860402.5600000015</v>
      </c>
      <c r="CN184" s="76">
        <f t="shared" si="1886"/>
        <v>9664280.917333331</v>
      </c>
      <c r="CO184" s="76">
        <f t="shared" si="1887"/>
        <v>6124488.5557894753</v>
      </c>
      <c r="CP184" s="76">
        <f t="shared" si="1888"/>
        <v>5356754.2386111105</v>
      </c>
      <c r="CQ184" s="76">
        <f t="shared" si="1889"/>
        <v>2868362.1599999997</v>
      </c>
      <c r="CR184" s="76">
        <f t="shared" si="1890"/>
        <v>9880354.7250000015</v>
      </c>
      <c r="CS184" s="76">
        <f t="shared" si="1891"/>
        <v>8106202.4285714272</v>
      </c>
      <c r="CT184" s="76">
        <f t="shared" si="1892"/>
        <v>8270605.9749999987</v>
      </c>
      <c r="CU184" s="76">
        <f t="shared" si="1893"/>
        <v>8177173.8811764717</v>
      </c>
      <c r="CV184" s="76">
        <f t="shared" si="1894"/>
        <v>7851496.5606666682</v>
      </c>
      <c r="CW184" s="76">
        <f t="shared" si="1895"/>
        <v>4281402.7666666666</v>
      </c>
      <c r="CX184" s="76">
        <f t="shared" si="1896"/>
        <v>7656355.381818179</v>
      </c>
      <c r="CY184" s="76">
        <f t="shared" si="1897"/>
        <v>13205180.901111105</v>
      </c>
      <c r="CZ184" s="76">
        <f t="shared" si="1898"/>
        <v>6585444.4419999989</v>
      </c>
      <c r="DA184" s="76">
        <f t="shared" si="1899"/>
        <v>8861239.305904761</v>
      </c>
      <c r="DB184" s="76">
        <f t="shared" si="1900"/>
        <v>9755374.6607142854</v>
      </c>
      <c r="DC184" s="76">
        <f t="shared" si="1901"/>
        <v>10198388.842142856</v>
      </c>
      <c r="DD184" s="76">
        <f t="shared" si="1901"/>
        <v>0</v>
      </c>
      <c r="DE184" s="88">
        <f t="shared" si="1903"/>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c r="U185" s="181">
        <f t="shared" si="1902"/>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c r="BM185" s="86">
        <f t="shared" si="1904"/>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884"/>
        <v>2512000.1556666661</v>
      </c>
      <c r="CM185" s="76">
        <f t="shared" si="1885"/>
        <v>6459156.9027777789</v>
      </c>
      <c r="CN185" s="76">
        <f t="shared" si="1886"/>
        <v>8771934.2039999999</v>
      </c>
      <c r="CO185" s="76">
        <f t="shared" si="1887"/>
        <v>4535040.1500000022</v>
      </c>
      <c r="CP185" s="76">
        <f t="shared" si="1888"/>
        <v>3763325.4724999997</v>
      </c>
      <c r="CQ185" s="76">
        <f t="shared" si="1889"/>
        <v>6138819.1799999997</v>
      </c>
      <c r="CR185" s="76">
        <f t="shared" si="1890"/>
        <v>8638153.5964285694</v>
      </c>
      <c r="CS185" s="76">
        <f t="shared" si="1891"/>
        <v>7758508.0857142862</v>
      </c>
      <c r="CT185" s="76">
        <f t="shared" si="1892"/>
        <v>8230060.3583333315</v>
      </c>
      <c r="CU185" s="76">
        <f t="shared" si="1893"/>
        <v>7882932.4388235305</v>
      </c>
      <c r="CV185" s="76">
        <f t="shared" si="1894"/>
        <v>2879759.1333333333</v>
      </c>
      <c r="CW185" s="76">
        <f t="shared" si="1895"/>
        <v>8332817.1791666662</v>
      </c>
      <c r="CX185" s="76">
        <f t="shared" si="1896"/>
        <v>5565971.6947727259</v>
      </c>
      <c r="CY185" s="76">
        <f t="shared" si="1897"/>
        <v>11766887.117499998</v>
      </c>
      <c r="CZ185" s="76">
        <f t="shared" si="1898"/>
        <v>5816377.7499999991</v>
      </c>
      <c r="DA185" s="76">
        <f t="shared" si="1899"/>
        <v>6348809.5559523795</v>
      </c>
      <c r="DB185" s="76">
        <f t="shared" si="1900"/>
        <v>6981802.9380952381</v>
      </c>
      <c r="DC185" s="76">
        <f t="shared" si="1901"/>
        <v>9752396.4976190478</v>
      </c>
      <c r="DD185" s="76">
        <f t="shared" si="1901"/>
        <v>0</v>
      </c>
      <c r="DE185" s="88">
        <f t="shared" si="1903"/>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c r="U186" s="181">
        <f t="shared" si="1902"/>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c r="BM186" s="86">
        <f t="shared" si="1904"/>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884"/>
        <v>2402893.7999999998</v>
      </c>
      <c r="CM186" s="76">
        <f t="shared" si="1885"/>
        <v>4461235.1797222225</v>
      </c>
      <c r="CN186" s="76">
        <f t="shared" si="1886"/>
        <v>7116705.8306666669</v>
      </c>
      <c r="CO186" s="76">
        <f t="shared" si="1887"/>
        <v>3011110.8942857157</v>
      </c>
      <c r="CP186" s="76">
        <f t="shared" si="1888"/>
        <v>1616776.9016666666</v>
      </c>
      <c r="CQ186" s="76">
        <f t="shared" si="1889"/>
        <v>5401009.5404999983</v>
      </c>
      <c r="CR186" s="76">
        <f t="shared" si="1890"/>
        <v>7469450.1978571424</v>
      </c>
      <c r="CS186" s="76">
        <f t="shared" si="1891"/>
        <v>6297517.2603333322</v>
      </c>
      <c r="CT186" s="76">
        <f t="shared" si="1892"/>
        <v>6088103.7145833317</v>
      </c>
      <c r="CU186" s="76">
        <f t="shared" si="1893"/>
        <v>3624794.6152941179</v>
      </c>
      <c r="CV186" s="76">
        <f t="shared" si="1894"/>
        <v>4929880.8</v>
      </c>
      <c r="CW186" s="76">
        <f t="shared" si="1895"/>
        <v>7563112.1619047616</v>
      </c>
      <c r="CX186" s="76">
        <f t="shared" si="1896"/>
        <v>5426949.8118181815</v>
      </c>
      <c r="CY186" s="76">
        <f t="shared" si="1897"/>
        <v>10233656.412499998</v>
      </c>
      <c r="CZ186" s="76">
        <f t="shared" si="1898"/>
        <v>4598653.3312499989</v>
      </c>
      <c r="DA186" s="76">
        <f t="shared" si="1899"/>
        <v>3715212.5238095229</v>
      </c>
      <c r="DB186" s="76">
        <f t="shared" si="1900"/>
        <v>10551660.062285714</v>
      </c>
      <c r="DC186" s="76">
        <f t="shared" si="1901"/>
        <v>9606049.7602597401</v>
      </c>
      <c r="DD186" s="76">
        <f t="shared" si="1901"/>
        <v>0</v>
      </c>
      <c r="DE186" s="88">
        <f t="shared" si="1903"/>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c r="U187" s="181">
        <f t="shared" si="1902"/>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c r="BM187" s="86">
        <f t="shared" si="1904"/>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884"/>
        <v>798934.29399999999</v>
      </c>
      <c r="CM187" s="76">
        <f t="shared" si="1885"/>
        <v>2339975.7208333332</v>
      </c>
      <c r="CN187" s="76">
        <f t="shared" si="1886"/>
        <v>3155438.3226666665</v>
      </c>
      <c r="CO187" s="76">
        <f t="shared" si="1887"/>
        <v>1569184.7657142864</v>
      </c>
      <c r="CP187" s="76">
        <f t="shared" si="1888"/>
        <v>2359468.3444444444</v>
      </c>
      <c r="CQ187" s="76">
        <f t="shared" si="1889"/>
        <v>2439438.6379999989</v>
      </c>
      <c r="CR187" s="76">
        <f t="shared" si="1890"/>
        <v>5094529.6414285712</v>
      </c>
      <c r="CS187" s="76">
        <f t="shared" si="1891"/>
        <v>3639485.5769999996</v>
      </c>
      <c r="CT187" s="76">
        <f t="shared" si="1892"/>
        <v>3627972.5062499992</v>
      </c>
      <c r="CU187" s="76">
        <f t="shared" si="1893"/>
        <v>4051797.7811764716</v>
      </c>
      <c r="CV187" s="76">
        <f t="shared" si="1894"/>
        <v>5037810.05</v>
      </c>
      <c r="CW187" s="76">
        <f t="shared" si="1895"/>
        <v>4247734.7761904756</v>
      </c>
      <c r="CX187" s="76">
        <f t="shared" si="1896"/>
        <v>3622211.8999999994</v>
      </c>
      <c r="CY187" s="76">
        <f t="shared" si="1897"/>
        <v>6609623.8149999985</v>
      </c>
      <c r="CZ187" s="76">
        <f t="shared" si="1898"/>
        <v>2021204.9999999998</v>
      </c>
      <c r="DA187" s="76">
        <f t="shared" si="1899"/>
        <v>4538415.9709821427</v>
      </c>
      <c r="DB187" s="76">
        <f t="shared" si="1900"/>
        <v>5194933.0595238097</v>
      </c>
      <c r="DC187" s="76">
        <f t="shared" si="1901"/>
        <v>4591894.1010389607</v>
      </c>
      <c r="DD187" s="76">
        <f t="shared" si="1901"/>
        <v>0</v>
      </c>
      <c r="DE187" s="88">
        <f t="shared" si="1903"/>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c r="U188" s="181">
        <f t="shared" si="1902"/>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c r="BM188" s="86">
        <f t="shared" si="1904"/>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884"/>
        <v>2313205.1300000004</v>
      </c>
      <c r="CM188" s="76">
        <f t="shared" si="1885"/>
        <v>4426656.2433333332</v>
      </c>
      <c r="CN188" s="76">
        <f t="shared" si="1886"/>
        <v>1530592.8936666669</v>
      </c>
      <c r="CO188" s="76">
        <f t="shared" si="1887"/>
        <v>3698784.9590909104</v>
      </c>
      <c r="CP188" s="76">
        <f t="shared" si="1888"/>
        <v>4977945.9186111111</v>
      </c>
      <c r="CQ188" s="76">
        <f t="shared" si="1889"/>
        <v>4018842.4445000002</v>
      </c>
      <c r="CR188" s="76">
        <f t="shared" si="1890"/>
        <v>4423044.0657142848</v>
      </c>
      <c r="CS188" s="76">
        <f t="shared" si="1891"/>
        <v>3720589.3113333327</v>
      </c>
      <c r="CT188" s="76">
        <f t="shared" si="1892"/>
        <v>2089940.9499999995</v>
      </c>
      <c r="CU188" s="76">
        <f t="shared" si="1893"/>
        <v>5934394.2111764718</v>
      </c>
      <c r="CV188" s="76">
        <f t="shared" si="1894"/>
        <v>5722548.311999999</v>
      </c>
      <c r="CW188" s="76">
        <f t="shared" si="1895"/>
        <v>5739435.4428571425</v>
      </c>
      <c r="CX188" s="76">
        <f t="shared" si="1896"/>
        <v>4457365.7913636351</v>
      </c>
      <c r="CY188" s="76">
        <f t="shared" si="1897"/>
        <v>6180219.1722222231</v>
      </c>
      <c r="CZ188" s="76">
        <f t="shared" si="1898"/>
        <v>4215338.5929166665</v>
      </c>
      <c r="DA188" s="76">
        <f t="shared" si="1899"/>
        <v>7030883.4484374989</v>
      </c>
      <c r="DB188" s="76">
        <f t="shared" si="1900"/>
        <v>9205377.6440476198</v>
      </c>
      <c r="DC188" s="76">
        <f t="shared" si="1901"/>
        <v>8821686.6714285724</v>
      </c>
      <c r="DD188" s="76">
        <f t="shared" si="1901"/>
        <v>0</v>
      </c>
      <c r="DE188" s="88">
        <f t="shared" si="1903"/>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c r="U189" s="181">
        <f t="shared" si="1902"/>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c r="BM189" s="86">
        <f t="shared" si="1904"/>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884"/>
        <v>2531086.5326666669</v>
      </c>
      <c r="CM189" s="76">
        <f t="shared" si="1885"/>
        <v>1305149.192857143</v>
      </c>
      <c r="CN189" s="76">
        <f t="shared" si="1886"/>
        <v>3752643.4703333341</v>
      </c>
      <c r="CO189" s="76">
        <f t="shared" si="1887"/>
        <v>3871019.4204545468</v>
      </c>
      <c r="CP189" s="76">
        <f t="shared" si="1888"/>
        <v>4837061.5791666657</v>
      </c>
      <c r="CQ189" s="76">
        <f t="shared" si="1889"/>
        <v>4860220.3807499995</v>
      </c>
      <c r="CR189" s="76">
        <f t="shared" si="1890"/>
        <v>3739340.9399999995</v>
      </c>
      <c r="CS189" s="76">
        <f t="shared" si="1891"/>
        <v>1444982.5280000002</v>
      </c>
      <c r="CT189" s="76">
        <f t="shared" si="1892"/>
        <v>6325923.9374999981</v>
      </c>
      <c r="CU189" s="76">
        <f t="shared" si="1893"/>
        <v>5745487.0162500003</v>
      </c>
      <c r="CV189" s="76">
        <f t="shared" si="1894"/>
        <v>6448453.4999999991</v>
      </c>
      <c r="CW189" s="76">
        <f t="shared" si="1895"/>
        <v>5409722.658809525</v>
      </c>
      <c r="CX189" s="76">
        <f t="shared" si="1896"/>
        <v>3559807.3718181807</v>
      </c>
      <c r="CY189" s="76">
        <f t="shared" si="1897"/>
        <v>9879032.0288888905</v>
      </c>
      <c r="CZ189" s="76">
        <f t="shared" si="1898"/>
        <v>5689357.8683333341</v>
      </c>
      <c r="DA189" s="76">
        <f t="shared" si="1899"/>
        <v>7649759.3619747907</v>
      </c>
      <c r="DB189" s="76">
        <f t="shared" si="1900"/>
        <v>9118452.4564285707</v>
      </c>
      <c r="DC189" s="76">
        <f t="shared" si="1901"/>
        <v>7330996.3392857146</v>
      </c>
      <c r="DD189" s="76">
        <f t="shared" si="1901"/>
        <v>0</v>
      </c>
      <c r="DE189" s="88">
        <f t="shared" si="1903"/>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c r="U190" s="181">
        <f t="shared" si="1902"/>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c r="BM190" s="86">
        <f t="shared" si="1904"/>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884"/>
        <v>2817957.4066666667</v>
      </c>
      <c r="CM190" s="76">
        <f t="shared" si="1885"/>
        <v>2967918.3964285715</v>
      </c>
      <c r="CN190" s="76">
        <f t="shared" si="1886"/>
        <v>3521633.1650000014</v>
      </c>
      <c r="CO190" s="76">
        <f t="shared" si="1887"/>
        <v>4981729.6097499998</v>
      </c>
      <c r="CP190" s="76">
        <f t="shared" si="1888"/>
        <v>4835247.8749999991</v>
      </c>
      <c r="CQ190" s="76">
        <f t="shared" si="1889"/>
        <v>4112489.6242499994</v>
      </c>
      <c r="CR190" s="76">
        <f t="shared" si="1890"/>
        <v>1737936.4362499998</v>
      </c>
      <c r="CS190" s="76">
        <f t="shared" si="1891"/>
        <v>5345541.7760000005</v>
      </c>
      <c r="CT190" s="76">
        <f t="shared" si="1892"/>
        <v>7119543.9580000006</v>
      </c>
      <c r="CU190" s="76">
        <f t="shared" si="1893"/>
        <v>6402009.6087500006</v>
      </c>
      <c r="CV190" s="76">
        <f t="shared" si="1894"/>
        <v>7460345.3953333339</v>
      </c>
      <c r="CW190" s="76">
        <f t="shared" si="1895"/>
        <v>4500954.99</v>
      </c>
      <c r="CX190" s="76">
        <f t="shared" si="1896"/>
        <v>2428324.2928947359</v>
      </c>
      <c r="CY190" s="76">
        <f t="shared" si="1897"/>
        <v>9053125.0466666669</v>
      </c>
      <c r="CZ190" s="76">
        <f t="shared" si="1898"/>
        <v>5661461.2276923079</v>
      </c>
      <c r="DA190" s="76">
        <f t="shared" si="1899"/>
        <v>7165719.3771428578</v>
      </c>
      <c r="DB190" s="76">
        <f t="shared" si="1900"/>
        <v>8194650.1931632645</v>
      </c>
      <c r="DC190" s="76">
        <f t="shared" si="1901"/>
        <v>3817818.1483516479</v>
      </c>
      <c r="DD190" s="76">
        <f t="shared" si="1901"/>
        <v>0</v>
      </c>
      <c r="DE190" s="88">
        <f t="shared" si="1903"/>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c r="U191" s="181">
        <f t="shared" si="1902"/>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c r="BM191" s="86">
        <f t="shared" si="1904"/>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884"/>
        <v>1237082.3844444444</v>
      </c>
      <c r="CM191" s="76">
        <f t="shared" si="1885"/>
        <v>3518709.2755555566</v>
      </c>
      <c r="CN191" s="76">
        <f t="shared" si="1886"/>
        <v>3149542.7500000014</v>
      </c>
      <c r="CO191" s="76">
        <f t="shared" si="1887"/>
        <v>4881935.7950000009</v>
      </c>
      <c r="CP191" s="76">
        <f t="shared" si="1888"/>
        <v>3977732.2766666664</v>
      </c>
      <c r="CQ191" s="76">
        <f t="shared" si="1889"/>
        <v>1755353.8963636362</v>
      </c>
      <c r="CR191" s="76">
        <f t="shared" si="1890"/>
        <v>5108289.7804166656</v>
      </c>
      <c r="CS191" s="76">
        <f t="shared" si="1891"/>
        <v>5232413.2380000008</v>
      </c>
      <c r="CT191" s="76">
        <f t="shared" si="1892"/>
        <v>5479273.0227272734</v>
      </c>
      <c r="CU191" s="76">
        <f t="shared" si="1893"/>
        <v>6462653.2452631555</v>
      </c>
      <c r="CV191" s="76">
        <f t="shared" si="1894"/>
        <v>6741336.4546666676</v>
      </c>
      <c r="CW191" s="76">
        <f t="shared" si="1895"/>
        <v>2419055.7991666668</v>
      </c>
      <c r="CX191" s="76">
        <f t="shared" si="1896"/>
        <v>4929263.8997368403</v>
      </c>
      <c r="CY191" s="76">
        <f t="shared" si="1897"/>
        <v>9318575.6300000008</v>
      </c>
      <c r="CZ191" s="76">
        <f t="shared" si="1898"/>
        <v>5614692.1246153843</v>
      </c>
      <c r="DA191" s="76">
        <f t="shared" si="1899"/>
        <v>7194527.0986842113</v>
      </c>
      <c r="DB191" s="76">
        <f t="shared" si="1900"/>
        <v>6616017.8464285713</v>
      </c>
      <c r="DC191" s="76">
        <f t="shared" si="1901"/>
        <v>9189723.4556043949</v>
      </c>
      <c r="DD191" s="76">
        <f t="shared" si="1901"/>
        <v>0</v>
      </c>
      <c r="DE191" s="88">
        <f t="shared" si="1903"/>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c r="U192" s="181">
        <f t="shared" si="1902"/>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c r="BM192" s="86">
        <f t="shared" si="1904"/>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884"/>
        <v>2609792.5022222223</v>
      </c>
      <c r="CM192" s="76">
        <f t="shared" si="1885"/>
        <v>3394955.0800000005</v>
      </c>
      <c r="CN192" s="76">
        <f t="shared" si="1886"/>
        <v>2929448.9777777791</v>
      </c>
      <c r="CO192" s="76">
        <f t="shared" si="1887"/>
        <v>3411915.097250001</v>
      </c>
      <c r="CP192" s="76">
        <f t="shared" si="1888"/>
        <v>3123001.0649999995</v>
      </c>
      <c r="CQ192" s="76">
        <f t="shared" si="1889"/>
        <v>5286602.1599999992</v>
      </c>
      <c r="CR192" s="76">
        <f t="shared" si="1890"/>
        <v>5819203.685333333</v>
      </c>
      <c r="CS192" s="76">
        <f t="shared" si="1891"/>
        <v>5380566.8399999999</v>
      </c>
      <c r="CT192" s="76">
        <f t="shared" si="1892"/>
        <v>5491495.8156249998</v>
      </c>
      <c r="CU192" s="76">
        <f t="shared" si="1893"/>
        <v>5407346.1442105249</v>
      </c>
      <c r="CV192" s="76">
        <f t="shared" si="1894"/>
        <v>3686799.2152777775</v>
      </c>
      <c r="CW192" s="76">
        <f t="shared" si="1895"/>
        <v>5482587.2875000006</v>
      </c>
      <c r="CX192" s="76">
        <f t="shared" si="1896"/>
        <v>4956345.8181818174</v>
      </c>
      <c r="CY192" s="76">
        <f t="shared" si="1897"/>
        <v>8974861.0111224484</v>
      </c>
      <c r="CZ192" s="76">
        <f t="shared" si="1898"/>
        <v>5806777.6261538453</v>
      </c>
      <c r="DA192" s="76">
        <f t="shared" si="1899"/>
        <v>5840107.8223684216</v>
      </c>
      <c r="DB192" s="76">
        <f t="shared" si="1900"/>
        <v>4205307.8571428582</v>
      </c>
      <c r="DC192" s="76">
        <f t="shared" si="1901"/>
        <v>8371173.6428571446</v>
      </c>
      <c r="DD192" s="76">
        <f t="shared" si="1901"/>
        <v>0</v>
      </c>
      <c r="DE192" s="88">
        <f t="shared" si="1903"/>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c r="U193" s="181">
        <f t="shared" si="1902"/>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c r="BM193" s="86">
        <f t="shared" si="1904"/>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884"/>
        <v>2779200.7833333337</v>
      </c>
      <c r="CM193" s="76">
        <f t="shared" si="1885"/>
        <v>4005911.2116666669</v>
      </c>
      <c r="CN193" s="76">
        <f t="shared" si="1886"/>
        <v>3175645.3155555562</v>
      </c>
      <c r="CO193" s="76">
        <f t="shared" si="1887"/>
        <v>2599770.2043750007</v>
      </c>
      <c r="CP193" s="76">
        <f t="shared" si="1888"/>
        <v>1343766.1764705882</v>
      </c>
      <c r="CQ193" s="76">
        <f t="shared" si="1889"/>
        <v>4995172.754999999</v>
      </c>
      <c r="CR193" s="76">
        <f t="shared" si="1890"/>
        <v>5176097.7159374999</v>
      </c>
      <c r="CS193" s="76">
        <f t="shared" si="1891"/>
        <v>4813201.7749999994</v>
      </c>
      <c r="CT193" s="76">
        <f t="shared" si="1892"/>
        <v>4789835.5949999988</v>
      </c>
      <c r="CU193" s="76">
        <f t="shared" si="1893"/>
        <v>3025692.3930000002</v>
      </c>
      <c r="CV193" s="76">
        <f t="shared" si="1894"/>
        <v>6865980.4572222214</v>
      </c>
      <c r="CW193" s="76">
        <f t="shared" si="1895"/>
        <v>5104626.3282352947</v>
      </c>
      <c r="CX193" s="76">
        <f t="shared" si="1896"/>
        <v>4917940.8115909081</v>
      </c>
      <c r="CY193" s="76">
        <f t="shared" si="1897"/>
        <v>8431263.8816326521</v>
      </c>
      <c r="CZ193" s="76">
        <f t="shared" si="1898"/>
        <v>4575882.884615384</v>
      </c>
      <c r="DA193" s="76">
        <f t="shared" si="1899"/>
        <v>3793700.5714285718</v>
      </c>
      <c r="DB193" s="76">
        <f t="shared" si="1900"/>
        <v>9235195.6007142868</v>
      </c>
      <c r="DC193" s="76">
        <f t="shared" si="1901"/>
        <v>9096173.1815037578</v>
      </c>
      <c r="DD193" s="76">
        <f t="shared" si="1901"/>
        <v>0</v>
      </c>
      <c r="DE193" s="88">
        <f t="shared" si="1903"/>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c r="U194" s="181">
        <f t="shared" si="1902"/>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c r="BM194" s="86">
        <f t="shared" si="1904"/>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884"/>
        <v>2822729.3616666668</v>
      </c>
      <c r="CM194" s="76">
        <f t="shared" si="1885"/>
        <v>2812103.785555556</v>
      </c>
      <c r="CN194" s="76">
        <f t="shared" si="1886"/>
        <v>2604906.2577777784</v>
      </c>
      <c r="CO194" s="76">
        <f t="shared" si="1887"/>
        <v>1416834.6378947371</v>
      </c>
      <c r="CP194" s="76">
        <f t="shared" si="1888"/>
        <v>4280823.8894117642</v>
      </c>
      <c r="CQ194" s="76">
        <f t="shared" si="1889"/>
        <v>4133775.0219444432</v>
      </c>
      <c r="CR194" s="76">
        <f t="shared" si="1890"/>
        <v>4922533.9447058821</v>
      </c>
      <c r="CS194" s="76">
        <f t="shared" si="1891"/>
        <v>4600456.1152941175</v>
      </c>
      <c r="CT194" s="76">
        <f t="shared" si="1892"/>
        <v>4002695.4989999989</v>
      </c>
      <c r="CU194" s="76">
        <f t="shared" si="1893"/>
        <v>5287136.1090000002</v>
      </c>
      <c r="CV194" s="76">
        <f t="shared" si="1894"/>
        <v>6498045.9670454552</v>
      </c>
      <c r="CW194" s="76">
        <f t="shared" si="1895"/>
        <v>5338281.7407894731</v>
      </c>
      <c r="CX194" s="76">
        <f t="shared" si="1896"/>
        <v>4576419.5636363616</v>
      </c>
      <c r="CY194" s="76">
        <f t="shared" si="1897"/>
        <v>6807972.0581632648</v>
      </c>
      <c r="CZ194" s="76">
        <f t="shared" si="1898"/>
        <v>2661205.333333333</v>
      </c>
      <c r="DA194" s="76">
        <f t="shared" si="1899"/>
        <v>6884903.9451428587</v>
      </c>
      <c r="DB194" s="76">
        <f t="shared" si="1900"/>
        <v>9581743.150375938</v>
      </c>
      <c r="DC194" s="76">
        <f t="shared" si="1901"/>
        <v>8976533.4240977447</v>
      </c>
      <c r="DD194" s="76">
        <f t="shared" si="1901"/>
        <v>0</v>
      </c>
      <c r="DE194" s="88">
        <f t="shared" si="1903"/>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c r="U195" s="181">
        <f t="shared" si="1902"/>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c r="BM195" s="86">
        <f t="shared" si="1904"/>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905">B195*AT195</f>
        <v>2756535.2208333332</v>
      </c>
      <c r="CM195" s="76">
        <f t="shared" ref="CM195:CM258" si="1906">C195*AU195</f>
        <v>4886375.6888888897</v>
      </c>
      <c r="CN195" s="76">
        <f t="shared" ref="CN195:CN258" si="1907">D195*AV195</f>
        <v>934578.00000000047</v>
      </c>
      <c r="CO195" s="76">
        <f t="shared" ref="CO195:CO258" si="1908">E195*AW195</f>
        <v>2836343.4047368425</v>
      </c>
      <c r="CP195" s="76">
        <f t="shared" ref="CP195:CP258" si="1909">F195*AX195</f>
        <v>4581285.9384374991</v>
      </c>
      <c r="CQ195" s="76">
        <f t="shared" ref="CQ195:CQ258" si="1910">G195*AY195</f>
        <v>4664255.9149999991</v>
      </c>
      <c r="CR195" s="76">
        <f t="shared" ref="CR195:CR258" si="1911">H195*AZ195</f>
        <v>4623427.847941176</v>
      </c>
      <c r="CS195" s="76">
        <f t="shared" ref="CS195:CS258" si="1912">I195*BA195</f>
        <v>3748090.7223529411</v>
      </c>
      <c r="CT195" s="76">
        <f t="shared" ref="CT195:CT258" si="1913">J195*BB195</f>
        <v>2066276.5899999999</v>
      </c>
      <c r="CU195" s="76">
        <f t="shared" ref="CU195:CU258" si="1914">K195*BC195</f>
        <v>5501219.0930434773</v>
      </c>
      <c r="CV195" s="76">
        <f t="shared" ref="CV195:CV258" si="1915">L195*BD195</f>
        <v>6253792.9149999982</v>
      </c>
      <c r="CW195" s="76">
        <f t="shared" ref="CW195:CW258" si="1916">M195*BE195</f>
        <v>4703960.0852272734</v>
      </c>
      <c r="CX195" s="76">
        <f t="shared" ref="CX195:CX258" si="1917">N195*BF195</f>
        <v>4555719.8234210508</v>
      </c>
      <c r="CY195" s="76">
        <f t="shared" ref="CY195:CY258" si="1918">O195*BG195</f>
        <v>4034562.0223809518</v>
      </c>
      <c r="CZ195" s="76">
        <f t="shared" ref="CZ195:CZ258" si="1919">P195*BH195</f>
        <v>5332709.4453333328</v>
      </c>
      <c r="DA195" s="76">
        <f t="shared" ref="DA195:DA258" si="1920">Q195*BI195</f>
        <v>7581249.6843928574</v>
      </c>
      <c r="DB195" s="76">
        <f t="shared" ref="DB195:DB258" si="1921">R195*BJ195</f>
        <v>8936526.5897959173</v>
      </c>
      <c r="DC195" s="76">
        <f t="shared" ref="DC195:DD258" si="1922">S195*BK195</f>
        <v>6749845.7432330819</v>
      </c>
      <c r="DD195" s="76">
        <f t="shared" si="1922"/>
        <v>0</v>
      </c>
      <c r="DE195" s="88">
        <f t="shared" si="1903"/>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c r="U196" s="181">
        <f t="shared" ref="U196:U259" si="1923">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c r="BM196" s="86">
        <f t="shared" si="1904"/>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905"/>
        <v>2483730.9652631581</v>
      </c>
      <c r="CM196" s="76">
        <f t="shared" si="1906"/>
        <v>1276200.0000000002</v>
      </c>
      <c r="CN196" s="76">
        <f t="shared" si="1907"/>
        <v>2926102.4280000017</v>
      </c>
      <c r="CO196" s="76">
        <f t="shared" si="1908"/>
        <v>2854049.3745000008</v>
      </c>
      <c r="CP196" s="76">
        <f t="shared" si="1909"/>
        <v>4473935.2065789448</v>
      </c>
      <c r="CQ196" s="76">
        <f t="shared" si="1910"/>
        <v>4254655.0671428563</v>
      </c>
      <c r="CR196" s="76">
        <f t="shared" si="1911"/>
        <v>3986290.875</v>
      </c>
      <c r="CS196" s="76">
        <f t="shared" si="1912"/>
        <v>2188717.6746666669</v>
      </c>
      <c r="CT196" s="76">
        <f t="shared" si="1913"/>
        <v>4568963.4068749994</v>
      </c>
      <c r="CU196" s="76">
        <f t="shared" si="1914"/>
        <v>5433683.716190476</v>
      </c>
      <c r="CV196" s="76">
        <f t="shared" si="1915"/>
        <v>6050893.8875000002</v>
      </c>
      <c r="CW196" s="76">
        <f t="shared" si="1916"/>
        <v>4674772.664545455</v>
      </c>
      <c r="CX196" s="76">
        <f t="shared" si="1917"/>
        <v>3779518.2323684199</v>
      </c>
      <c r="CY196" s="76">
        <f t="shared" si="1918"/>
        <v>9072774.3434693869</v>
      </c>
      <c r="CZ196" s="76">
        <f t="shared" si="1919"/>
        <v>4940650.04</v>
      </c>
      <c r="DA196" s="76">
        <f t="shared" si="1920"/>
        <v>7474231.1200000001</v>
      </c>
      <c r="DB196" s="76">
        <f t="shared" si="1921"/>
        <v>9055111.9900000002</v>
      </c>
      <c r="DC196" s="76">
        <f t="shared" si="1922"/>
        <v>6132217.9464285709</v>
      </c>
      <c r="DD196" s="76">
        <f t="shared" si="1922"/>
        <v>0</v>
      </c>
      <c r="DE196" s="88">
        <f t="shared" ref="DE196:DE259" si="1924">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c r="U197" s="181">
        <f t="shared" si="1923"/>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c r="BM197" s="86">
        <f t="shared" ref="BM197:BM260" si="1925">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905"/>
        <v>2382783.2642105264</v>
      </c>
      <c r="CM197" s="76">
        <f t="shared" si="1906"/>
        <v>3132119.1000000006</v>
      </c>
      <c r="CN197" s="76">
        <f t="shared" si="1907"/>
        <v>2659955.8850000007</v>
      </c>
      <c r="CO197" s="76">
        <f t="shared" si="1908"/>
        <v>3353907.784500001</v>
      </c>
      <c r="CP197" s="76">
        <f t="shared" si="1909"/>
        <v>4313983.6574999988</v>
      </c>
      <c r="CQ197" s="76">
        <f t="shared" si="1910"/>
        <v>3465538.8742857138</v>
      </c>
      <c r="CR197" s="76">
        <f t="shared" si="1911"/>
        <v>1868603.5789473683</v>
      </c>
      <c r="CS197" s="76">
        <f t="shared" si="1912"/>
        <v>5342907.5</v>
      </c>
      <c r="CT197" s="76">
        <f t="shared" si="1913"/>
        <v>4543188.5781578943</v>
      </c>
      <c r="CU197" s="76">
        <f t="shared" si="1914"/>
        <v>4703187.2457142845</v>
      </c>
      <c r="CV197" s="76">
        <f t="shared" si="1915"/>
        <v>5643562.0581818186</v>
      </c>
      <c r="CW197" s="76">
        <f t="shared" si="1916"/>
        <v>4295516.3550000004</v>
      </c>
      <c r="CX197" s="76">
        <f t="shared" si="1917"/>
        <v>2807596.8</v>
      </c>
      <c r="CY197" s="76">
        <f t="shared" si="1918"/>
        <v>8342504.1813265299</v>
      </c>
      <c r="CZ197" s="76">
        <f t="shared" si="1919"/>
        <v>5582354.766315789</v>
      </c>
      <c r="DA197" s="76">
        <f t="shared" si="1920"/>
        <v>7353972.9822500004</v>
      </c>
      <c r="DB197" s="76">
        <f t="shared" si="1921"/>
        <v>8977880.718630949</v>
      </c>
      <c r="DC197" s="76">
        <f t="shared" si="1922"/>
        <v>3207308.210526316</v>
      </c>
      <c r="DD197" s="76">
        <f t="shared" si="1922"/>
        <v>0</v>
      </c>
      <c r="DE197" s="88">
        <f t="shared" si="1924"/>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c r="U198" s="181">
        <f t="shared" si="1923"/>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c r="BM198" s="86">
        <f t="shared" si="1925"/>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905"/>
        <v>1534076.2916666665</v>
      </c>
      <c r="CM198" s="76">
        <f t="shared" si="1906"/>
        <v>3529052.333333334</v>
      </c>
      <c r="CN198" s="76">
        <f t="shared" si="1907"/>
        <v>2807325.62</v>
      </c>
      <c r="CO198" s="76">
        <f t="shared" si="1908"/>
        <v>3655473.3117500003</v>
      </c>
      <c r="CP198" s="76">
        <f t="shared" si="1909"/>
        <v>4530396.7152777771</v>
      </c>
      <c r="CQ198" s="76">
        <f t="shared" si="1910"/>
        <v>1566631.2499999998</v>
      </c>
      <c r="CR198" s="76">
        <f t="shared" si="1911"/>
        <v>5173107.8589473683</v>
      </c>
      <c r="CS198" s="76">
        <f t="shared" si="1912"/>
        <v>4731283.0033333348</v>
      </c>
      <c r="CT198" s="76">
        <f t="shared" si="1913"/>
        <v>4315972.8252631575</v>
      </c>
      <c r="CU198" s="76">
        <f t="shared" si="1914"/>
        <v>4709114.6811904749</v>
      </c>
      <c r="CV198" s="76">
        <f t="shared" si="1915"/>
        <v>4910559.9981818181</v>
      </c>
      <c r="CW198" s="76">
        <f t="shared" si="1916"/>
        <v>2096475.6521739133</v>
      </c>
      <c r="CX198" s="76">
        <f t="shared" si="1917"/>
        <v>4516843.9994999999</v>
      </c>
      <c r="CY198" s="76">
        <f t="shared" si="1918"/>
        <v>8285731.0970833339</v>
      </c>
      <c r="CZ198" s="76">
        <f t="shared" si="1919"/>
        <v>6356007.2589473678</v>
      </c>
      <c r="DA198" s="76">
        <f t="shared" si="1920"/>
        <v>6483421.5525510209</v>
      </c>
      <c r="DB198" s="76">
        <f t="shared" si="1921"/>
        <v>6292443.6497023785</v>
      </c>
      <c r="DC198" s="76">
        <f t="shared" si="1922"/>
        <v>7238393.962105263</v>
      </c>
      <c r="DD198" s="76">
        <f t="shared" si="1922"/>
        <v>0</v>
      </c>
      <c r="DE198" s="88">
        <f t="shared" si="1924"/>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c r="U199" s="181">
        <f t="shared" si="1923"/>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c r="BM199" s="86">
        <f t="shared" si="1925"/>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905"/>
        <v>2942446.5283333329</v>
      </c>
      <c r="CM199" s="76">
        <f t="shared" si="1906"/>
        <v>3105353.9883333337</v>
      </c>
      <c r="CN199" s="76">
        <f t="shared" si="1907"/>
        <v>3082526.9428571444</v>
      </c>
      <c r="CO199" s="76">
        <f t="shared" si="1908"/>
        <v>3266907.1199999996</v>
      </c>
      <c r="CP199" s="76">
        <f t="shared" si="1909"/>
        <v>3112087.472222222</v>
      </c>
      <c r="CQ199" s="76">
        <f t="shared" si="1910"/>
        <v>4622312.8044999996</v>
      </c>
      <c r="CR199" s="76">
        <f t="shared" si="1911"/>
        <v>5130705.7259999989</v>
      </c>
      <c r="CS199" s="76">
        <f t="shared" si="1912"/>
        <v>4551880.5142857153</v>
      </c>
      <c r="CT199" s="76">
        <f t="shared" si="1913"/>
        <v>4459850.9406249989</v>
      </c>
      <c r="CU199" s="76">
        <f t="shared" si="1914"/>
        <v>4108380.5933333328</v>
      </c>
      <c r="CV199" s="76">
        <f t="shared" si="1915"/>
        <v>3123454.5454545449</v>
      </c>
      <c r="CW199" s="76">
        <f t="shared" si="1916"/>
        <v>5160745.8000000007</v>
      </c>
      <c r="CX199" s="76">
        <f t="shared" si="1917"/>
        <v>4948723.1937499987</v>
      </c>
      <c r="CY199" s="76">
        <f t="shared" si="1918"/>
        <v>8317771.9808928547</v>
      </c>
      <c r="CZ199" s="76">
        <f t="shared" si="1919"/>
        <v>4136679.7357894732</v>
      </c>
      <c r="DA199" s="76">
        <f t="shared" si="1920"/>
        <v>4669805.8503401363</v>
      </c>
      <c r="DB199" s="76">
        <f t="shared" si="1921"/>
        <v>3483080.7453416144</v>
      </c>
      <c r="DC199" s="76">
        <f t="shared" si="1922"/>
        <v>7620191.3608270679</v>
      </c>
      <c r="DD199" s="76">
        <f t="shared" si="1922"/>
        <v>0</v>
      </c>
      <c r="DE199" s="88">
        <f t="shared" si="1924"/>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c r="U200" s="181">
        <f t="shared" si="1923"/>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c r="BM200" s="86">
        <f t="shared" si="1925"/>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905"/>
        <v>2958285.4919999996</v>
      </c>
      <c r="CM200" s="76">
        <f t="shared" si="1906"/>
        <v>3695305.4233333324</v>
      </c>
      <c r="CN200" s="76">
        <f t="shared" si="1907"/>
        <v>2678062.1428571432</v>
      </c>
      <c r="CO200" s="76">
        <f t="shared" si="1908"/>
        <v>3091310.4974999996</v>
      </c>
      <c r="CP200" s="76">
        <f t="shared" si="1909"/>
        <v>1536777.2571428572</v>
      </c>
      <c r="CQ200" s="76">
        <f t="shared" si="1910"/>
        <v>4860790.5890909079</v>
      </c>
      <c r="CR200" s="76">
        <f t="shared" si="1911"/>
        <v>5284655.1161904745</v>
      </c>
      <c r="CS200" s="76">
        <f t="shared" si="1912"/>
        <v>4960142.2750000022</v>
      </c>
      <c r="CT200" s="76">
        <f t="shared" si="1913"/>
        <v>4652186.2812499991</v>
      </c>
      <c r="CU200" s="76">
        <f t="shared" si="1914"/>
        <v>2311745.4208333329</v>
      </c>
      <c r="CV200" s="76">
        <f t="shared" si="1915"/>
        <v>5702994.7045454541</v>
      </c>
      <c r="CW200" s="76">
        <f t="shared" si="1916"/>
        <v>4908229.7530434793</v>
      </c>
      <c r="CX200" s="76">
        <f t="shared" si="1917"/>
        <v>5578144.3812499987</v>
      </c>
      <c r="CY200" s="76">
        <f t="shared" si="1918"/>
        <v>9472699.600578228</v>
      </c>
      <c r="CZ200" s="76">
        <f t="shared" si="1919"/>
        <v>3171558.7736842101</v>
      </c>
      <c r="DA200" s="76">
        <f t="shared" si="1920"/>
        <v>2655874.2857142859</v>
      </c>
      <c r="DB200" s="76">
        <f t="shared" si="1921"/>
        <v>7369240.0608695643</v>
      </c>
      <c r="DC200" s="76">
        <f t="shared" si="1922"/>
        <v>8116216.6583458632</v>
      </c>
      <c r="DD200" s="76">
        <f t="shared" si="1922"/>
        <v>0</v>
      </c>
      <c r="DE200" s="88">
        <f t="shared" si="1924"/>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c r="U201" s="181">
        <f t="shared" si="1923"/>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c r="BM201" s="86">
        <f t="shared" si="1925"/>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905"/>
        <v>2864482.77</v>
      </c>
      <c r="CM201" s="76">
        <f t="shared" si="1906"/>
        <v>3255334.285555555</v>
      </c>
      <c r="CN201" s="76">
        <f t="shared" si="1907"/>
        <v>2145727.7142857146</v>
      </c>
      <c r="CO201" s="76">
        <f t="shared" si="1908"/>
        <v>1752263.162105263</v>
      </c>
      <c r="CP201" s="76">
        <f t="shared" si="1909"/>
        <v>4122718.3542857142</v>
      </c>
      <c r="CQ201" s="76">
        <f t="shared" si="1910"/>
        <v>4621966.8549999995</v>
      </c>
      <c r="CR201" s="76">
        <f t="shared" si="1911"/>
        <v>4698982.3071428556</v>
      </c>
      <c r="CS201" s="76">
        <f t="shared" si="1912"/>
        <v>4575462.4928571451</v>
      </c>
      <c r="CT201" s="76">
        <f t="shared" si="1913"/>
        <v>3940571.1328124995</v>
      </c>
      <c r="CU201" s="76">
        <f t="shared" si="1914"/>
        <v>5203397.0833333321</v>
      </c>
      <c r="CV201" s="76">
        <f t="shared" si="1915"/>
        <v>6509910.5700000003</v>
      </c>
      <c r="CW201" s="76">
        <f t="shared" si="1916"/>
        <v>5136393.526250001</v>
      </c>
      <c r="CX201" s="76">
        <f t="shared" si="1917"/>
        <v>6013644.9234782616</v>
      </c>
      <c r="CY201" s="76">
        <f t="shared" si="1918"/>
        <v>7513466.9475510186</v>
      </c>
      <c r="CZ201" s="76">
        <f t="shared" si="1919"/>
        <v>1938680.1470588236</v>
      </c>
      <c r="DA201" s="76">
        <f t="shared" si="1920"/>
        <v>5536653.849642857</v>
      </c>
      <c r="DB201" s="76">
        <f t="shared" si="1921"/>
        <v>7823872.8178881975</v>
      </c>
      <c r="DC201" s="76">
        <f t="shared" si="1922"/>
        <v>7853100.8633082705</v>
      </c>
      <c r="DD201" s="76">
        <f t="shared" si="1922"/>
        <v>0</v>
      </c>
      <c r="DE201" s="88">
        <f t="shared" si="1924"/>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c r="U202" s="181">
        <f t="shared" si="1923"/>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c r="BM202" s="86">
        <f t="shared" si="1925"/>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905"/>
        <v>2892193.8894117652</v>
      </c>
      <c r="CM202" s="76">
        <f t="shared" si="1906"/>
        <v>4831062.4288888881</v>
      </c>
      <c r="CN202" s="76">
        <f t="shared" si="1907"/>
        <v>1246227.5000000002</v>
      </c>
      <c r="CO202" s="76">
        <f t="shared" si="1908"/>
        <v>4109813.221315789</v>
      </c>
      <c r="CP202" s="76">
        <f t="shared" si="1909"/>
        <v>4807955.5199999996</v>
      </c>
      <c r="CQ202" s="76">
        <f t="shared" si="1910"/>
        <v>4766795.92</v>
      </c>
      <c r="CR202" s="76">
        <f t="shared" si="1911"/>
        <v>5346240.1669565206</v>
      </c>
      <c r="CS202" s="76">
        <f t="shared" si="1912"/>
        <v>3575538.4500000016</v>
      </c>
      <c r="CT202" s="76">
        <f t="shared" si="1913"/>
        <v>2416494.5021052631</v>
      </c>
      <c r="CU202" s="76">
        <f t="shared" si="1914"/>
        <v>5394465.8116666656</v>
      </c>
      <c r="CV202" s="76">
        <f t="shared" si="1915"/>
        <v>6485125.5344000002</v>
      </c>
      <c r="CW202" s="76">
        <f t="shared" si="1916"/>
        <v>5352606.3644444449</v>
      </c>
      <c r="CX202" s="76">
        <f t="shared" si="1917"/>
        <v>6247891.7480769213</v>
      </c>
      <c r="CY202" s="76">
        <f t="shared" si="1918"/>
        <v>3901489.1658928576</v>
      </c>
      <c r="CZ202" s="76">
        <f t="shared" si="1919"/>
        <v>5027133</v>
      </c>
      <c r="DA202" s="76">
        <f t="shared" si="1920"/>
        <v>6035199.5779411774</v>
      </c>
      <c r="DB202" s="76">
        <f t="shared" si="1921"/>
        <v>7698931.830476189</v>
      </c>
      <c r="DC202" s="76">
        <f t="shared" si="1922"/>
        <v>6069151.7976397527</v>
      </c>
      <c r="DD202" s="76">
        <f t="shared" si="1922"/>
        <v>0</v>
      </c>
      <c r="DE202" s="88">
        <f t="shared" si="1924"/>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c r="U203" s="181">
        <f t="shared" si="1923"/>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c r="BM203" s="86">
        <f t="shared" si="1925"/>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905"/>
        <v>2911122.1618421059</v>
      </c>
      <c r="CM203" s="76">
        <f t="shared" si="1906"/>
        <v>1485728.094117647</v>
      </c>
      <c r="CN203" s="76">
        <f t="shared" si="1907"/>
        <v>2917089.6688888893</v>
      </c>
      <c r="CO203" s="76">
        <f t="shared" si="1908"/>
        <v>3872913.3390476196</v>
      </c>
      <c r="CP203" s="76">
        <f t="shared" si="1909"/>
        <v>5461535.3012500005</v>
      </c>
      <c r="CQ203" s="76">
        <f t="shared" si="1910"/>
        <v>4356739.26</v>
      </c>
      <c r="CR203" s="76">
        <f t="shared" si="1911"/>
        <v>4228824.7095652167</v>
      </c>
      <c r="CS203" s="76">
        <f t="shared" si="1912"/>
        <v>1676142.170625</v>
      </c>
      <c r="CT203" s="76">
        <f t="shared" si="1913"/>
        <v>4921504.5752631584</v>
      </c>
      <c r="CU203" s="76">
        <f t="shared" si="1914"/>
        <v>5220654.8777777767</v>
      </c>
      <c r="CV203" s="76">
        <f t="shared" si="1915"/>
        <v>7284760.3231249982</v>
      </c>
      <c r="CW203" s="76">
        <f t="shared" si="1916"/>
        <v>4899165.3407407422</v>
      </c>
      <c r="CX203" s="76">
        <f t="shared" si="1917"/>
        <v>5476839.6374999983</v>
      </c>
      <c r="CY203" s="76">
        <f t="shared" si="1918"/>
        <v>8839089.3002678584</v>
      </c>
      <c r="CZ203" s="76">
        <f t="shared" si="1919"/>
        <v>5025620.6000000006</v>
      </c>
      <c r="DA203" s="76">
        <f t="shared" si="1920"/>
        <v>7455962.5165966377</v>
      </c>
      <c r="DB203" s="76">
        <f t="shared" si="1921"/>
        <v>7649718.1699248115</v>
      </c>
      <c r="DC203" s="76">
        <f t="shared" si="1922"/>
        <v>4406101.5900621125</v>
      </c>
      <c r="DD203" s="76">
        <f t="shared" si="1922"/>
        <v>0</v>
      </c>
      <c r="DE203" s="88">
        <f t="shared" si="1924"/>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c r="U204" s="181">
        <f t="shared" si="1923"/>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c r="BM204" s="86">
        <f t="shared" si="1925"/>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905"/>
        <v>2462865.2242105268</v>
      </c>
      <c r="CM204" s="76">
        <f t="shared" si="1906"/>
        <v>3075819.0111764707</v>
      </c>
      <c r="CN204" s="76">
        <f t="shared" si="1907"/>
        <v>2772741.5800000005</v>
      </c>
      <c r="CO204" s="76">
        <f t="shared" si="1908"/>
        <v>4493877.1714285705</v>
      </c>
      <c r="CP204" s="76">
        <f t="shared" si="1909"/>
        <v>5683311.356250002</v>
      </c>
      <c r="CQ204" s="76">
        <f t="shared" si="1910"/>
        <v>3176316.7199999997</v>
      </c>
      <c r="CR204" s="76">
        <f t="shared" si="1911"/>
        <v>2474639.5476923077</v>
      </c>
      <c r="CS204" s="76">
        <f t="shared" si="1912"/>
        <v>4616773.9649999999</v>
      </c>
      <c r="CT204" s="76">
        <f t="shared" si="1913"/>
        <v>5305626.4894736838</v>
      </c>
      <c r="CU204" s="76">
        <f t="shared" si="1914"/>
        <v>5237007.3792857146</v>
      </c>
      <c r="CV204" s="76">
        <f t="shared" si="1915"/>
        <v>6419821.6799999988</v>
      </c>
      <c r="CW204" s="76">
        <f t="shared" si="1916"/>
        <v>4041841.7666666675</v>
      </c>
      <c r="CX204" s="76">
        <f t="shared" si="1917"/>
        <v>3793573.4226923082</v>
      </c>
      <c r="CY204" s="76">
        <f t="shared" si="1918"/>
        <v>7886152.6068750033</v>
      </c>
      <c r="CZ204" s="76">
        <f t="shared" si="1919"/>
        <v>6938681.9977500001</v>
      </c>
      <c r="DA204" s="76">
        <f t="shared" si="1920"/>
        <v>8382965.7700420134</v>
      </c>
      <c r="DB204" s="76">
        <f t="shared" si="1921"/>
        <v>7629338.7065413538</v>
      </c>
      <c r="DC204" s="76">
        <f t="shared" si="1922"/>
        <v>3172344.6258503399</v>
      </c>
      <c r="DD204" s="76">
        <f t="shared" si="1922"/>
        <v>0</v>
      </c>
      <c r="DE204" s="88">
        <f t="shared" si="1924"/>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c r="U205" s="181">
        <f t="shared" si="1923"/>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c r="BM205" s="86">
        <f t="shared" si="1925"/>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905"/>
        <v>1357297.894736842</v>
      </c>
      <c r="CM205" s="76">
        <f t="shared" si="1906"/>
        <v>4441994.2560000001</v>
      </c>
      <c r="CN205" s="76">
        <f t="shared" si="1907"/>
        <v>2956744.6350000007</v>
      </c>
      <c r="CO205" s="76">
        <f t="shared" si="1908"/>
        <v>4328423.6840476179</v>
      </c>
      <c r="CP205" s="76">
        <f t="shared" si="1909"/>
        <v>4832846.700000002</v>
      </c>
      <c r="CQ205" s="76">
        <f t="shared" si="1910"/>
        <v>1693805.7142857143</v>
      </c>
      <c r="CR205" s="76">
        <f t="shared" si="1911"/>
        <v>5089579.1948076924</v>
      </c>
      <c r="CS205" s="76">
        <f t="shared" si="1912"/>
        <v>4901919.2025000006</v>
      </c>
      <c r="CT205" s="76">
        <f t="shared" si="1913"/>
        <v>5630613.3552631577</v>
      </c>
      <c r="CU205" s="76">
        <f t="shared" si="1914"/>
        <v>5406866.0547619052</v>
      </c>
      <c r="CV205" s="76">
        <f t="shared" si="1915"/>
        <v>5395264.7399999993</v>
      </c>
      <c r="CW205" s="76">
        <f t="shared" si="1916"/>
        <v>2921571.5000000005</v>
      </c>
      <c r="CX205" s="76">
        <f t="shared" si="1917"/>
        <v>6031115.2084615389</v>
      </c>
      <c r="CY205" s="76">
        <f t="shared" si="1918"/>
        <v>8363734.4836956551</v>
      </c>
      <c r="CZ205" s="76">
        <f t="shared" si="1919"/>
        <v>6156309.5745454542</v>
      </c>
      <c r="DA205" s="76">
        <f t="shared" si="1920"/>
        <v>8490484.1846666653</v>
      </c>
      <c r="DB205" s="76">
        <f t="shared" si="1921"/>
        <v>6183206.6531954892</v>
      </c>
      <c r="DC205" s="76">
        <f t="shared" si="1922"/>
        <v>7337031.42707483</v>
      </c>
      <c r="DD205" s="76">
        <f t="shared" si="1922"/>
        <v>0</v>
      </c>
      <c r="DE205" s="88">
        <f t="shared" si="1924"/>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c r="U206" s="181">
        <f t="shared" si="1923"/>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c r="BM206" s="86">
        <f t="shared" si="1925"/>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905"/>
        <v>2426154.75</v>
      </c>
      <c r="CM206" s="76">
        <f t="shared" si="1906"/>
        <v>4245199.6506249988</v>
      </c>
      <c r="CN206" s="76">
        <f t="shared" si="1907"/>
        <v>3021671.7288888888</v>
      </c>
      <c r="CO206" s="76">
        <f t="shared" si="1908"/>
        <v>4565985.0438888883</v>
      </c>
      <c r="CP206" s="76">
        <f t="shared" si="1909"/>
        <v>4540744.9312500013</v>
      </c>
      <c r="CQ206" s="76">
        <f t="shared" si="1910"/>
        <v>4344106.9542857138</v>
      </c>
      <c r="CR206" s="76">
        <f t="shared" si="1911"/>
        <v>5115423.1368421046</v>
      </c>
      <c r="CS206" s="76">
        <f t="shared" si="1912"/>
        <v>4373939.4268750008</v>
      </c>
      <c r="CT206" s="76">
        <f t="shared" si="1913"/>
        <v>5924047.0326315789</v>
      </c>
      <c r="CU206" s="76">
        <f t="shared" si="1914"/>
        <v>4727864.7761904765</v>
      </c>
      <c r="CV206" s="76">
        <f t="shared" si="1915"/>
        <v>4005102</v>
      </c>
      <c r="CW206" s="76">
        <f t="shared" si="1916"/>
        <v>4552330.8750000009</v>
      </c>
      <c r="CX206" s="76">
        <f t="shared" si="1917"/>
        <v>6186194.1554000033</v>
      </c>
      <c r="CY206" s="76">
        <f t="shared" si="1918"/>
        <v>8640353.4117391333</v>
      </c>
      <c r="CZ206" s="76">
        <f t="shared" si="1919"/>
        <v>5972844.4699999988</v>
      </c>
      <c r="DA206" s="76">
        <f t="shared" si="1920"/>
        <v>6547428.9523809515</v>
      </c>
      <c r="DB206" s="76">
        <f t="shared" si="1921"/>
        <v>3452386.4081632663</v>
      </c>
      <c r="DC206" s="76">
        <f t="shared" si="1922"/>
        <v>7681477.0775510184</v>
      </c>
      <c r="DD206" s="76">
        <f t="shared" si="1922"/>
        <v>0</v>
      </c>
      <c r="DE206" s="88">
        <f t="shared" si="1924"/>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c r="U207" s="181">
        <f t="shared" si="1923"/>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c r="BM207" s="86">
        <f t="shared" si="1925"/>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905"/>
        <v>2670606.7910526311</v>
      </c>
      <c r="CM207" s="76">
        <f t="shared" si="1906"/>
        <v>4194763.4749999987</v>
      </c>
      <c r="CN207" s="76">
        <f t="shared" si="1907"/>
        <v>2582251.3888888895</v>
      </c>
      <c r="CO207" s="76">
        <f t="shared" si="1908"/>
        <v>3726617.7644444439</v>
      </c>
      <c r="CP207" s="76">
        <f t="shared" si="1909"/>
        <v>2592016.8759375</v>
      </c>
      <c r="CQ207" s="76">
        <f t="shared" si="1910"/>
        <v>4692930.4476190489</v>
      </c>
      <c r="CR207" s="76">
        <f t="shared" si="1911"/>
        <v>5488652.6284210524</v>
      </c>
      <c r="CS207" s="76">
        <f t="shared" si="1912"/>
        <v>4247193.9141666675</v>
      </c>
      <c r="CT207" s="76">
        <f t="shared" si="1913"/>
        <v>5603356.7529411763</v>
      </c>
      <c r="CU207" s="76">
        <f t="shared" si="1914"/>
        <v>3473712.45</v>
      </c>
      <c r="CV207" s="76">
        <f t="shared" si="1915"/>
        <v>6967486.0949999997</v>
      </c>
      <c r="CW207" s="76">
        <f t="shared" si="1916"/>
        <v>4377920.5294117657</v>
      </c>
      <c r="CX207" s="76">
        <f t="shared" si="1917"/>
        <v>6600266.8494000025</v>
      </c>
      <c r="CY207" s="76">
        <f t="shared" si="1918"/>
        <v>8417924.5173913036</v>
      </c>
      <c r="CZ207" s="76">
        <f t="shared" si="1919"/>
        <v>4277337.3124999991</v>
      </c>
      <c r="DA207" s="76">
        <f t="shared" si="1920"/>
        <v>4275329.1428571418</v>
      </c>
      <c r="DB207" s="76">
        <f t="shared" si="1921"/>
        <v>8033747.2653061245</v>
      </c>
      <c r="DC207" s="76">
        <f t="shared" si="1922"/>
        <v>7604809.3085374134</v>
      </c>
      <c r="DD207" s="76">
        <f t="shared" si="1922"/>
        <v>0</v>
      </c>
      <c r="DE207" s="88">
        <f t="shared" si="1924"/>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c r="U208" s="181">
        <f t="shared" si="1923"/>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c r="BM208" s="86">
        <f t="shared" si="1925"/>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905"/>
        <v>2744695.232105263</v>
      </c>
      <c r="CM208" s="76">
        <f t="shared" si="1906"/>
        <v>3536348.3999999994</v>
      </c>
      <c r="CN208" s="76">
        <f t="shared" si="1907"/>
        <v>2376677.965277778</v>
      </c>
      <c r="CO208" s="76">
        <f t="shared" si="1908"/>
        <v>2367905.583333333</v>
      </c>
      <c r="CP208" s="76">
        <f t="shared" si="1909"/>
        <v>5804257.3799999999</v>
      </c>
      <c r="CQ208" s="76">
        <f t="shared" si="1910"/>
        <v>4738695.0647619041</v>
      </c>
      <c r="CR208" s="76">
        <f t="shared" si="1911"/>
        <v>4478302.6576315789</v>
      </c>
      <c r="CS208" s="76">
        <f t="shared" si="1912"/>
        <v>4119564.4425000013</v>
      </c>
      <c r="CT208" s="76">
        <f t="shared" si="1913"/>
        <v>5507073.8617647057</v>
      </c>
      <c r="CU208" s="76">
        <f t="shared" si="1914"/>
        <v>6537472.2487500003</v>
      </c>
      <c r="CV208" s="76">
        <f t="shared" si="1915"/>
        <v>7230574.4419999998</v>
      </c>
      <c r="CW208" s="76">
        <f t="shared" si="1916"/>
        <v>4072027.0261764717</v>
      </c>
      <c r="CX208" s="76">
        <f t="shared" si="1917"/>
        <v>7446588.5634782622</v>
      </c>
      <c r="CY208" s="76">
        <f t="shared" si="1918"/>
        <v>7292439.7317391308</v>
      </c>
      <c r="CZ208" s="76">
        <f t="shared" si="1919"/>
        <v>3407443.5294117643</v>
      </c>
      <c r="DA208" s="76">
        <f t="shared" si="1920"/>
        <v>8150349.2871428551</v>
      </c>
      <c r="DB208" s="76">
        <f t="shared" si="1921"/>
        <v>8337639.7685714299</v>
      </c>
      <c r="DC208" s="76">
        <f t="shared" si="1922"/>
        <v>7068348.1448979583</v>
      </c>
      <c r="DD208" s="76">
        <f t="shared" si="1922"/>
        <v>0</v>
      </c>
      <c r="DE208" s="88">
        <f t="shared" si="1924"/>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c r="U209" s="181">
        <f t="shared" si="1923"/>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c r="BM209" s="86">
        <f t="shared" si="1925"/>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905"/>
        <v>2479058.345263158</v>
      </c>
      <c r="CM209" s="76">
        <f t="shared" si="1906"/>
        <v>6148648.8049999997</v>
      </c>
      <c r="CN209" s="76">
        <f t="shared" si="1907"/>
        <v>1162428.473</v>
      </c>
      <c r="CO209" s="76">
        <f t="shared" si="1908"/>
        <v>4522868.381944444</v>
      </c>
      <c r="CP209" s="76">
        <f t="shared" si="1909"/>
        <v>7067632.7296875007</v>
      </c>
      <c r="CQ209" s="76">
        <f t="shared" si="1910"/>
        <v>4829199.9297619043</v>
      </c>
      <c r="CR209" s="76">
        <f t="shared" si="1911"/>
        <v>4467634.5347368419</v>
      </c>
      <c r="CS209" s="76">
        <f t="shared" si="1912"/>
        <v>3042921.6300000008</v>
      </c>
      <c r="CT209" s="76">
        <f t="shared" si="1913"/>
        <v>3871854.3088235296</v>
      </c>
      <c r="CU209" s="76">
        <f t="shared" si="1914"/>
        <v>6512098.7625000002</v>
      </c>
      <c r="CV209" s="76">
        <f t="shared" si="1915"/>
        <v>6838337.8568421043</v>
      </c>
      <c r="CW209" s="76">
        <f t="shared" si="1916"/>
        <v>3888308.3611111124</v>
      </c>
      <c r="CX209" s="76">
        <f t="shared" si="1917"/>
        <v>6475939.8144000014</v>
      </c>
      <c r="CY209" s="76">
        <f t="shared" si="1918"/>
        <v>4000966.8336000009</v>
      </c>
      <c r="CZ209" s="76">
        <f t="shared" si="1919"/>
        <v>5864171.6514705876</v>
      </c>
      <c r="DA209" s="76">
        <f t="shared" si="1920"/>
        <v>7306846.2369047599</v>
      </c>
      <c r="DB209" s="76">
        <f t="shared" si="1921"/>
        <v>8495236.3033834603</v>
      </c>
      <c r="DC209" s="76">
        <f t="shared" si="1922"/>
        <v>6878777.4737662319</v>
      </c>
      <c r="DD209" s="76">
        <f t="shared" si="1922"/>
        <v>0</v>
      </c>
      <c r="DE209" s="88">
        <f t="shared" si="1924"/>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c r="U210" s="181">
        <f t="shared" si="1923"/>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c r="BM210" s="86">
        <f t="shared" si="1925"/>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905"/>
        <v>2302195.2631578948</v>
      </c>
      <c r="CM210" s="76">
        <f t="shared" si="1906"/>
        <v>1572614.8621428569</v>
      </c>
      <c r="CN210" s="76">
        <f t="shared" si="1907"/>
        <v>2897372.42625</v>
      </c>
      <c r="CO210" s="76">
        <f t="shared" si="1908"/>
        <v>4769155.416666666</v>
      </c>
      <c r="CP210" s="76">
        <f t="shared" si="1909"/>
        <v>7155258.825000002</v>
      </c>
      <c r="CQ210" s="76">
        <f t="shared" si="1910"/>
        <v>4311031.1657142844</v>
      </c>
      <c r="CR210" s="76">
        <f t="shared" si="1911"/>
        <v>3324492.4842105261</v>
      </c>
      <c r="CS210" s="76">
        <f t="shared" si="1912"/>
        <v>1568001.0420833335</v>
      </c>
      <c r="CT210" s="76">
        <f t="shared" si="1913"/>
        <v>6782986.0720588239</v>
      </c>
      <c r="CU210" s="76">
        <f t="shared" si="1914"/>
        <v>6598270.6871428564</v>
      </c>
      <c r="CV210" s="76">
        <f t="shared" si="1915"/>
        <v>7555999.3815789474</v>
      </c>
      <c r="CW210" s="76">
        <f t="shared" si="1916"/>
        <v>3934165.461111112</v>
      </c>
      <c r="CX210" s="76">
        <f t="shared" si="1917"/>
        <v>5543911.9904000014</v>
      </c>
      <c r="CY210" s="76">
        <f t="shared" si="1918"/>
        <v>8622540.4813714307</v>
      </c>
      <c r="CZ210" s="76">
        <f t="shared" si="1919"/>
        <v>6194129.188235295</v>
      </c>
      <c r="DA210" s="76">
        <f t="shared" si="1920"/>
        <v>7863857.3479365082</v>
      </c>
      <c r="DB210" s="76">
        <f t="shared" si="1921"/>
        <v>8581805.7485714294</v>
      </c>
      <c r="DC210" s="76">
        <f t="shared" si="1922"/>
        <v>6104971.1038961019</v>
      </c>
      <c r="DD210" s="76">
        <f t="shared" si="1922"/>
        <v>0</v>
      </c>
      <c r="DE210" s="88">
        <f t="shared" si="1924"/>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c r="U211" s="181">
        <f t="shared" si="1923"/>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c r="BM211" s="86">
        <f t="shared" si="1925"/>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905"/>
        <v>1881741.8105263158</v>
      </c>
      <c r="CM211" s="76">
        <f t="shared" si="1906"/>
        <v>4670028.7278571427</v>
      </c>
      <c r="CN211" s="76">
        <f t="shared" si="1907"/>
        <v>2951723.3367499998</v>
      </c>
      <c r="CO211" s="76">
        <f t="shared" si="1908"/>
        <v>5078829.0391666656</v>
      </c>
      <c r="CP211" s="76">
        <f t="shared" si="1909"/>
        <v>7270113.071250001</v>
      </c>
      <c r="CQ211" s="76">
        <f t="shared" si="1910"/>
        <v>3922088.2457142845</v>
      </c>
      <c r="CR211" s="76">
        <f t="shared" si="1911"/>
        <v>1586985.9249999996</v>
      </c>
      <c r="CS211" s="76">
        <f t="shared" si="1912"/>
        <v>4188789.8033333342</v>
      </c>
      <c r="CT211" s="76">
        <f t="shared" si="1913"/>
        <v>7515015.4647058835</v>
      </c>
      <c r="CU211" s="76">
        <f t="shared" si="1914"/>
        <v>5948937.8852380961</v>
      </c>
      <c r="CV211" s="76">
        <f t="shared" si="1915"/>
        <v>6256295.231578948</v>
      </c>
      <c r="CW211" s="76">
        <f t="shared" si="1916"/>
        <v>3218004.5777777787</v>
      </c>
      <c r="CX211" s="76">
        <f t="shared" si="1917"/>
        <v>4299300.0869565224</v>
      </c>
      <c r="CY211" s="76">
        <f t="shared" si="1918"/>
        <v>8454222.6416748781</v>
      </c>
      <c r="CZ211" s="76">
        <f t="shared" si="1919"/>
        <v>6875756.9799999986</v>
      </c>
      <c r="DA211" s="76">
        <f t="shared" si="1920"/>
        <v>8122102.4526984151</v>
      </c>
      <c r="DB211" s="76">
        <f t="shared" si="1921"/>
        <v>9453199.9205263183</v>
      </c>
      <c r="DC211" s="76">
        <f t="shared" si="1922"/>
        <v>3769383.8961038962</v>
      </c>
      <c r="DD211" s="76">
        <f t="shared" si="1922"/>
        <v>0</v>
      </c>
      <c r="DE211" s="88">
        <f t="shared" si="1924"/>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c r="U212" s="181">
        <f t="shared" si="1923"/>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c r="BM212" s="86">
        <f t="shared" si="1925"/>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905"/>
        <v>817977.3684210527</v>
      </c>
      <c r="CM212" s="76">
        <f t="shared" si="1906"/>
        <v>4989717.3878571428</v>
      </c>
      <c r="CN212" s="76">
        <f t="shared" si="1907"/>
        <v>3480131.8859999999</v>
      </c>
      <c r="CO212" s="76">
        <f t="shared" si="1908"/>
        <v>4465693.605833333</v>
      </c>
      <c r="CP212" s="76">
        <f t="shared" si="1909"/>
        <v>6617504.1346874982</v>
      </c>
      <c r="CQ212" s="76">
        <f t="shared" si="1910"/>
        <v>1869612.4999999998</v>
      </c>
      <c r="CR212" s="76">
        <f t="shared" si="1911"/>
        <v>5908472.6749999989</v>
      </c>
      <c r="CS212" s="76">
        <f t="shared" si="1912"/>
        <v>4295495.4291666672</v>
      </c>
      <c r="CT212" s="76">
        <f t="shared" si="1913"/>
        <v>7523119.341764708</v>
      </c>
      <c r="CU212" s="76">
        <f t="shared" si="1914"/>
        <v>5362822.9555555554</v>
      </c>
      <c r="CV212" s="76">
        <f t="shared" si="1915"/>
        <v>5364823.0405263165</v>
      </c>
      <c r="CW212" s="76">
        <f t="shared" si="1916"/>
        <v>2537694.4900000002</v>
      </c>
      <c r="CX212" s="76">
        <f t="shared" si="1917"/>
        <v>6862423.436956523</v>
      </c>
      <c r="CY212" s="76">
        <f t="shared" si="1918"/>
        <v>9544692.8469950724</v>
      </c>
      <c r="CZ212" s="76">
        <f t="shared" si="1919"/>
        <v>5595442.4899999993</v>
      </c>
      <c r="DA212" s="76">
        <f t="shared" si="1920"/>
        <v>8348834.6765476214</v>
      </c>
      <c r="DB212" s="76">
        <f t="shared" si="1921"/>
        <v>7654364.0451127831</v>
      </c>
      <c r="DC212" s="76">
        <f t="shared" si="1922"/>
        <v>6536823.8212987017</v>
      </c>
      <c r="DD212" s="76">
        <f t="shared" si="1922"/>
        <v>0</v>
      </c>
      <c r="DE212" s="88">
        <f t="shared" si="1924"/>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c r="U213" s="181">
        <f t="shared" si="1923"/>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c r="BM213" s="86">
        <f t="shared" si="1925"/>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905"/>
        <v>2265405.693157895</v>
      </c>
      <c r="CM213" s="76">
        <f t="shared" si="1906"/>
        <v>4498986.0232142853</v>
      </c>
      <c r="CN213" s="76">
        <f t="shared" si="1907"/>
        <v>2872811.9447368425</v>
      </c>
      <c r="CO213" s="76">
        <f t="shared" si="1908"/>
        <v>4317044.2675000001</v>
      </c>
      <c r="CP213" s="76">
        <f t="shared" si="1909"/>
        <v>6067553.6381249977</v>
      </c>
      <c r="CQ213" s="76">
        <f t="shared" si="1910"/>
        <v>4910633.4689999996</v>
      </c>
      <c r="CR213" s="76">
        <f t="shared" si="1911"/>
        <v>4950228.8618421052</v>
      </c>
      <c r="CS213" s="76">
        <f t="shared" si="1912"/>
        <v>4196099.0533333337</v>
      </c>
      <c r="CT213" s="76">
        <f t="shared" si="1913"/>
        <v>7375581.6349999998</v>
      </c>
      <c r="CU213" s="76">
        <f t="shared" si="1914"/>
        <v>4863848.333333333</v>
      </c>
      <c r="CV213" s="76">
        <f t="shared" si="1915"/>
        <v>2932614.4537499994</v>
      </c>
      <c r="CW213" s="76">
        <f t="shared" si="1916"/>
        <v>4042879.5277777785</v>
      </c>
      <c r="CX213" s="76">
        <f t="shared" si="1917"/>
        <v>6004767.6955000004</v>
      </c>
      <c r="CY213" s="76">
        <f t="shared" si="1918"/>
        <v>9094547.4321428537</v>
      </c>
      <c r="CZ213" s="76">
        <f t="shared" si="1919"/>
        <v>4913500.8764705891</v>
      </c>
      <c r="DA213" s="76">
        <f t="shared" si="1920"/>
        <v>6523668.5119047631</v>
      </c>
      <c r="DB213" s="76">
        <f t="shared" si="1921"/>
        <v>5374225.7142857164</v>
      </c>
      <c r="DC213" s="76">
        <f t="shared" si="1922"/>
        <v>6946825.8498701304</v>
      </c>
      <c r="DD213" s="76">
        <f t="shared" si="1922"/>
        <v>0</v>
      </c>
      <c r="DE213" s="88">
        <f t="shared" si="1924"/>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c r="U214" s="181">
        <f t="shared" si="1923"/>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c r="BM214" s="86">
        <f t="shared" si="1925"/>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905"/>
        <v>2223213.2768421052</v>
      </c>
      <c r="CM214" s="76">
        <f t="shared" si="1906"/>
        <v>4549327.1307142843</v>
      </c>
      <c r="CN214" s="76">
        <f t="shared" si="1907"/>
        <v>3448470.3741176478</v>
      </c>
      <c r="CO214" s="76">
        <f t="shared" si="1908"/>
        <v>3323165.32</v>
      </c>
      <c r="CP214" s="76">
        <f t="shared" si="1909"/>
        <v>3508072.7624999993</v>
      </c>
      <c r="CQ214" s="76">
        <f t="shared" si="1910"/>
        <v>4528856.078999998</v>
      </c>
      <c r="CR214" s="76">
        <f t="shared" si="1911"/>
        <v>4666473.6378947357</v>
      </c>
      <c r="CS214" s="76">
        <f t="shared" si="1912"/>
        <v>4810950.9511904763</v>
      </c>
      <c r="CT214" s="76">
        <f t="shared" si="1913"/>
        <v>7065516.1888235295</v>
      </c>
      <c r="CU214" s="76">
        <f t="shared" si="1914"/>
        <v>3338609.0499999993</v>
      </c>
      <c r="CV214" s="76">
        <f t="shared" si="1915"/>
        <v>6333197.9014999988</v>
      </c>
      <c r="CW214" s="76">
        <f t="shared" si="1916"/>
        <v>4162737.0486111124</v>
      </c>
      <c r="CX214" s="76">
        <f t="shared" si="1917"/>
        <v>6768591.4999999991</v>
      </c>
      <c r="CY214" s="76">
        <f t="shared" si="1918"/>
        <v>7829354.6245535696</v>
      </c>
      <c r="CZ214" s="76">
        <f t="shared" si="1919"/>
        <v>3866527.0117647066</v>
      </c>
      <c r="DA214" s="76">
        <f t="shared" si="1920"/>
        <v>4200730.2857142873</v>
      </c>
      <c r="DB214" s="76">
        <f t="shared" si="1921"/>
        <v>10157416.315714289</v>
      </c>
      <c r="DC214" s="76">
        <f t="shared" si="1922"/>
        <v>6758872.2550649354</v>
      </c>
      <c r="DD214" s="76">
        <f t="shared" si="1922"/>
        <v>0</v>
      </c>
      <c r="DE214" s="88">
        <f t="shared" si="1924"/>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c r="U215" s="181">
        <f t="shared" si="1923"/>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c r="BM215" s="86">
        <f t="shared" si="1925"/>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905"/>
        <v>2352902.8618421052</v>
      </c>
      <c r="CM215" s="76">
        <f t="shared" si="1906"/>
        <v>4675369.4035714278</v>
      </c>
      <c r="CN215" s="76">
        <f t="shared" si="1907"/>
        <v>2450348.823529412</v>
      </c>
      <c r="CO215" s="76">
        <f t="shared" si="1908"/>
        <v>2134192.2075000005</v>
      </c>
      <c r="CP215" s="76">
        <f t="shared" si="1909"/>
        <v>4797161.7468749993</v>
      </c>
      <c r="CQ215" s="76">
        <f t="shared" si="1910"/>
        <v>4520855.0804999983</v>
      </c>
      <c r="CR215" s="76">
        <f t="shared" si="1911"/>
        <v>4652686.1236842107</v>
      </c>
      <c r="CS215" s="76">
        <f t="shared" si="1912"/>
        <v>4118176.4525000001</v>
      </c>
      <c r="CT215" s="76">
        <f t="shared" si="1913"/>
        <v>6245120.135294118</v>
      </c>
      <c r="CU215" s="76">
        <f t="shared" si="1914"/>
        <v>5247600.9191666655</v>
      </c>
      <c r="CV215" s="76">
        <f t="shared" si="1915"/>
        <v>6707206.7115789456</v>
      </c>
      <c r="CW215" s="76">
        <f t="shared" si="1916"/>
        <v>3942701.944444445</v>
      </c>
      <c r="CX215" s="76">
        <f t="shared" si="1917"/>
        <v>7317323.2470000042</v>
      </c>
      <c r="CY215" s="76">
        <f t="shared" si="1918"/>
        <v>5095519.4159226175</v>
      </c>
      <c r="CZ215" s="76">
        <f t="shared" si="1919"/>
        <v>2500399.9999999995</v>
      </c>
      <c r="DA215" s="76">
        <f t="shared" si="1920"/>
        <v>8750412.3017142881</v>
      </c>
      <c r="DB215" s="76">
        <f t="shared" si="1921"/>
        <v>10351227.303061223</v>
      </c>
      <c r="DC215" s="76">
        <f t="shared" si="1922"/>
        <v>6133938.6113636363</v>
      </c>
      <c r="DD215" s="76">
        <f t="shared" si="1922"/>
        <v>0</v>
      </c>
      <c r="DE215" s="88">
        <f t="shared" si="1924"/>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c r="U216" s="181">
        <f t="shared" si="1923"/>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c r="BM216" s="86">
        <f t="shared" si="1925"/>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905"/>
        <v>3030900.9942857148</v>
      </c>
      <c r="CM216" s="76">
        <f t="shared" si="1906"/>
        <v>4430612.2339285715</v>
      </c>
      <c r="CN216" s="76">
        <f t="shared" si="1907"/>
        <v>1416432.6223529417</v>
      </c>
      <c r="CO216" s="76">
        <f t="shared" si="1908"/>
        <v>4577435.2725000009</v>
      </c>
      <c r="CP216" s="76">
        <f t="shared" si="1909"/>
        <v>4772711.5833333312</v>
      </c>
      <c r="CQ216" s="76">
        <f t="shared" si="1910"/>
        <v>4331529.4687499981</v>
      </c>
      <c r="CR216" s="76">
        <f t="shared" si="1911"/>
        <v>4426914.1294736844</v>
      </c>
      <c r="CS216" s="76">
        <f t="shared" si="1912"/>
        <v>3034159.9000000004</v>
      </c>
      <c r="CT216" s="76">
        <f t="shared" si="1913"/>
        <v>3895216.6058823531</v>
      </c>
      <c r="CU216" s="76">
        <f t="shared" si="1914"/>
        <v>5874686.3972222218</v>
      </c>
      <c r="CV216" s="76">
        <f t="shared" si="1915"/>
        <v>5673188.6249999981</v>
      </c>
      <c r="CW216" s="76">
        <f t="shared" si="1916"/>
        <v>4591422.5833333349</v>
      </c>
      <c r="CX216" s="76">
        <f t="shared" si="1917"/>
        <v>6416881.1055555576</v>
      </c>
      <c r="CY216" s="76">
        <f t="shared" si="1918"/>
        <v>4811619.6371428575</v>
      </c>
      <c r="CZ216" s="76">
        <f t="shared" si="1919"/>
        <v>5507916.6974999998</v>
      </c>
      <c r="DA216" s="76">
        <f t="shared" si="1920"/>
        <v>10950621.301928576</v>
      </c>
      <c r="DB216" s="76">
        <f t="shared" si="1921"/>
        <v>10656892.977551019</v>
      </c>
      <c r="DC216" s="76">
        <f t="shared" si="1922"/>
        <v>5556797.9109090902</v>
      </c>
      <c r="DD216" s="76">
        <f t="shared" si="1922"/>
        <v>0</v>
      </c>
      <c r="DE216" s="88">
        <f t="shared" si="1924"/>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c r="U217" s="181">
        <f t="shared" si="1923"/>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c r="BM217" s="86">
        <f t="shared" si="1925"/>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905"/>
        <v>2362847.7696428569</v>
      </c>
      <c r="CM217" s="76">
        <f t="shared" si="1906"/>
        <v>2035322.3092857143</v>
      </c>
      <c r="CN217" s="76">
        <f t="shared" si="1907"/>
        <v>3260646.4047058835</v>
      </c>
      <c r="CO217" s="76">
        <f t="shared" si="1908"/>
        <v>4745742.3549999995</v>
      </c>
      <c r="CP217" s="76">
        <f t="shared" si="1909"/>
        <v>4464154.4349999987</v>
      </c>
      <c r="CQ217" s="76">
        <f t="shared" si="1910"/>
        <v>3678977.7144999988</v>
      </c>
      <c r="CR217" s="76">
        <f t="shared" si="1911"/>
        <v>3515836.1442105267</v>
      </c>
      <c r="CS217" s="76">
        <f t="shared" si="1912"/>
        <v>1733531.2333333332</v>
      </c>
      <c r="CT217" s="76">
        <f t="shared" si="1913"/>
        <v>6698155.2141176471</v>
      </c>
      <c r="CU217" s="76">
        <f t="shared" si="1914"/>
        <v>6600355.041666666</v>
      </c>
      <c r="CV217" s="76">
        <f t="shared" si="1915"/>
        <v>5778844.9095000001</v>
      </c>
      <c r="CW217" s="76">
        <f t="shared" si="1916"/>
        <v>4208090.7800000012</v>
      </c>
      <c r="CX217" s="76">
        <f t="shared" si="1917"/>
        <v>5476586.6422222238</v>
      </c>
      <c r="CY217" s="76">
        <f t="shared" si="1918"/>
        <v>8574999.194285715</v>
      </c>
      <c r="CZ217" s="76">
        <f t="shared" si="1919"/>
        <v>5549430.3199999994</v>
      </c>
      <c r="DA217" s="76">
        <f t="shared" si="1920"/>
        <v>9401260.6652142908</v>
      </c>
      <c r="DB217" s="76">
        <f t="shared" si="1921"/>
        <v>9768255.3367346935</v>
      </c>
      <c r="DC217" s="76">
        <f t="shared" si="1922"/>
        <v>4679992.8571428563</v>
      </c>
      <c r="DD217" s="76">
        <f t="shared" si="1922"/>
        <v>0</v>
      </c>
      <c r="DE217" s="88">
        <f t="shared" si="1924"/>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c r="U218" s="181">
        <f t="shared" si="1923"/>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c r="BM218" s="86">
        <f t="shared" si="1925"/>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905"/>
        <v>1833945.075</v>
      </c>
      <c r="CM218" s="76">
        <f t="shared" si="1906"/>
        <v>4174081.1335714282</v>
      </c>
      <c r="CN218" s="76">
        <f t="shared" si="1907"/>
        <v>3649386.9411764708</v>
      </c>
      <c r="CO218" s="76">
        <f t="shared" si="1908"/>
        <v>4574313.3155555567</v>
      </c>
      <c r="CP218" s="76">
        <f t="shared" si="1909"/>
        <v>4172878.7061111112</v>
      </c>
      <c r="CQ218" s="76">
        <f t="shared" si="1910"/>
        <v>2727483.4949999992</v>
      </c>
      <c r="CR218" s="76">
        <f t="shared" si="1911"/>
        <v>2414064.3029411766</v>
      </c>
      <c r="CS218" s="76">
        <f t="shared" si="1912"/>
        <v>3821812.3616666663</v>
      </c>
      <c r="CT218" s="76">
        <f t="shared" si="1913"/>
        <v>6668457.3961764686</v>
      </c>
      <c r="CU218" s="76">
        <f t="shared" si="1914"/>
        <v>6027646.6622222224</v>
      </c>
      <c r="CV218" s="76">
        <f t="shared" si="1915"/>
        <v>5024864.0350000001</v>
      </c>
      <c r="CW218" s="76">
        <f t="shared" si="1916"/>
        <v>3705467.5900000012</v>
      </c>
      <c r="CX218" s="76">
        <f t="shared" si="1917"/>
        <v>4293832.8750000019</v>
      </c>
      <c r="CY218" s="76">
        <f t="shared" si="1918"/>
        <v>7171825.2701020399</v>
      </c>
      <c r="CZ218" s="76">
        <f t="shared" si="1919"/>
        <v>5869178.0817647045</v>
      </c>
      <c r="DA218" s="76">
        <f t="shared" si="1920"/>
        <v>9953624.6919642892</v>
      </c>
      <c r="DB218" s="76">
        <f t="shared" si="1921"/>
        <v>9019734.6481632646</v>
      </c>
      <c r="DC218" s="76">
        <f t="shared" si="1922"/>
        <v>3641708.5714285718</v>
      </c>
      <c r="DD218" s="76">
        <f t="shared" si="1922"/>
        <v>0</v>
      </c>
      <c r="DE218" s="88">
        <f t="shared" si="1924"/>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c r="U219" s="181">
        <f t="shared" si="1923"/>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c r="BM219" s="86">
        <f t="shared" si="1925"/>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905"/>
        <v>1153006.7857142859</v>
      </c>
      <c r="CM219" s="76">
        <f t="shared" si="1906"/>
        <v>4272228.1371428575</v>
      </c>
      <c r="CN219" s="76">
        <f t="shared" si="1907"/>
        <v>3696883.9661764721</v>
      </c>
      <c r="CO219" s="76">
        <f t="shared" si="1908"/>
        <v>4043701.5972222225</v>
      </c>
      <c r="CP219" s="76">
        <f t="shared" si="1909"/>
        <v>4002038.8916666666</v>
      </c>
      <c r="CQ219" s="76">
        <f t="shared" si="1910"/>
        <v>1593735.8083333333</v>
      </c>
      <c r="CR219" s="76">
        <f t="shared" si="1911"/>
        <v>4790715.6647058818</v>
      </c>
      <c r="CS219" s="76">
        <f t="shared" si="1912"/>
        <v>4274062.2250000006</v>
      </c>
      <c r="CT219" s="76">
        <f t="shared" si="1913"/>
        <v>6173803.2922222205</v>
      </c>
      <c r="CU219" s="76">
        <f t="shared" si="1914"/>
        <v>5332516.6374999993</v>
      </c>
      <c r="CV219" s="76">
        <f t="shared" si="1915"/>
        <v>4740731.7204999998</v>
      </c>
      <c r="CW219" s="76">
        <f t="shared" si="1916"/>
        <v>2543343.1578947366</v>
      </c>
      <c r="CX219" s="76">
        <f t="shared" si="1917"/>
        <v>6577411.933000003</v>
      </c>
      <c r="CY219" s="76">
        <f t="shared" si="1918"/>
        <v>7456962.7950340146</v>
      </c>
      <c r="CZ219" s="76">
        <f t="shared" si="1919"/>
        <v>5196653.246722688</v>
      </c>
      <c r="DA219" s="76">
        <f t="shared" si="1920"/>
        <v>8577970.3742857184</v>
      </c>
      <c r="DB219" s="76">
        <f t="shared" si="1921"/>
        <v>8345307.7551020393</v>
      </c>
      <c r="DC219" s="76">
        <f t="shared" si="1922"/>
        <v>7233395.5910357153</v>
      </c>
      <c r="DD219" s="76">
        <f t="shared" si="1922"/>
        <v>0</v>
      </c>
      <c r="DE219" s="88">
        <f t="shared" si="1924"/>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923"/>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c r="BM220" s="86">
        <f t="shared" si="1925"/>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905"/>
        <v>2309320.3507142859</v>
      </c>
      <c r="CM220" s="76">
        <f t="shared" si="1906"/>
        <v>4602785.1071428573</v>
      </c>
      <c r="CN220" s="76">
        <f t="shared" si="1907"/>
        <v>3819449.9647058835</v>
      </c>
      <c r="CO220" s="76">
        <f t="shared" si="1908"/>
        <v>3821100.2500000005</v>
      </c>
      <c r="CP220" s="76">
        <f t="shared" si="1909"/>
        <v>3401220.4733333332</v>
      </c>
      <c r="CQ220" s="76">
        <f t="shared" si="1910"/>
        <v>3701672.1750000003</v>
      </c>
      <c r="CR220" s="76">
        <f t="shared" si="1911"/>
        <v>4996828.7735294122</v>
      </c>
      <c r="CS220" s="76">
        <f t="shared" si="1912"/>
        <v>4321370.1333333328</v>
      </c>
      <c r="CT220" s="76">
        <f t="shared" si="1913"/>
        <v>5529029.6849999996</v>
      </c>
      <c r="CU220" s="76">
        <f t="shared" si="1914"/>
        <v>4832215.5374999996</v>
      </c>
      <c r="CV220" s="76">
        <f t="shared" si="1915"/>
        <v>3214102.2595454548</v>
      </c>
      <c r="CW220" s="76">
        <f t="shared" si="1916"/>
        <v>4567989.3663157886</v>
      </c>
      <c r="CX220" s="76">
        <f t="shared" si="1917"/>
        <v>6301789.6800000016</v>
      </c>
      <c r="CY220" s="76">
        <f t="shared" si="1918"/>
        <v>7247236.2775850324</v>
      </c>
      <c r="CZ220" s="76">
        <f t="shared" si="1919"/>
        <v>5329156.2850420158</v>
      </c>
      <c r="DA220" s="76">
        <f t="shared" si="1920"/>
        <v>7089716.2678571455</v>
      </c>
      <c r="DB220" s="76">
        <f t="shared" si="1921"/>
        <v>4539669.3877551015</v>
      </c>
      <c r="DC220" s="76">
        <f t="shared" si="1922"/>
        <v>6314871.8326870752</v>
      </c>
      <c r="DD220" s="76">
        <f t="shared" si="1922"/>
        <v>0</v>
      </c>
      <c r="DE220" s="88">
        <f t="shared" si="1924"/>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923"/>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25"/>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905"/>
        <v>2330900.0000000005</v>
      </c>
      <c r="CM221" s="76">
        <f t="shared" si="1906"/>
        <v>3817681.8400000003</v>
      </c>
      <c r="CN221" s="76">
        <f t="shared" si="1907"/>
        <v>2699397.8188235299</v>
      </c>
      <c r="CO221" s="76">
        <f t="shared" si="1908"/>
        <v>3138667.888888889</v>
      </c>
      <c r="CP221" s="76">
        <f t="shared" si="1909"/>
        <v>1454950.0000000002</v>
      </c>
      <c r="CQ221" s="76">
        <f t="shared" si="1910"/>
        <v>3910630.6286111111</v>
      </c>
      <c r="CR221" s="76">
        <f t="shared" si="1911"/>
        <v>5103610.8014705889</v>
      </c>
      <c r="CS221" s="76">
        <f t="shared" si="1912"/>
        <v>3896094.3999999994</v>
      </c>
      <c r="CT221" s="76">
        <f t="shared" si="1913"/>
        <v>4902319.4333333336</v>
      </c>
      <c r="CU221" s="76">
        <f t="shared" si="1914"/>
        <v>3728726.7809523805</v>
      </c>
      <c r="CV221" s="76">
        <f t="shared" si="1915"/>
        <v>4471997.0954545457</v>
      </c>
      <c r="CW221" s="76">
        <f t="shared" si="1916"/>
        <v>4823760.5263157906</v>
      </c>
      <c r="CX221" s="76">
        <f t="shared" si="1917"/>
        <v>6292223.3735000025</v>
      </c>
      <c r="CY221" s="76">
        <f t="shared" si="1918"/>
        <v>6522842.6337755108</v>
      </c>
      <c r="CZ221" s="76">
        <f t="shared" si="1919"/>
        <v>3531249.6631932766</v>
      </c>
      <c r="DA221" s="76">
        <f t="shared" si="1920"/>
        <v>5620637.0068027237</v>
      </c>
      <c r="DB221" s="76">
        <f t="shared" si="1921"/>
        <v>9134599.681632651</v>
      </c>
      <c r="DC221" s="76">
        <f t="shared" si="1922"/>
        <v>6139984.2044217708</v>
      </c>
      <c r="DD221" s="76">
        <f t="shared" si="1922"/>
        <v>0</v>
      </c>
      <c r="DE221" s="88">
        <f t="shared" si="1924"/>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923"/>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25"/>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905"/>
        <v>2669121.4285714291</v>
      </c>
      <c r="CM222" s="76">
        <f t="shared" si="1906"/>
        <v>3434223.2828571429</v>
      </c>
      <c r="CN222" s="76">
        <f t="shared" si="1907"/>
        <v>2412161.6752941185</v>
      </c>
      <c r="CO222" s="76">
        <f t="shared" si="1908"/>
        <v>1729864.2933333335</v>
      </c>
      <c r="CP222" s="76">
        <f t="shared" si="1909"/>
        <v>3193884.4000000004</v>
      </c>
      <c r="CQ222" s="76">
        <f t="shared" si="1910"/>
        <v>4139157.4663888882</v>
      </c>
      <c r="CR222" s="76">
        <f t="shared" si="1911"/>
        <v>5258427.0482352935</v>
      </c>
      <c r="CS222" s="76">
        <f t="shared" si="1912"/>
        <v>3557560.3194444445</v>
      </c>
      <c r="CT222" s="76">
        <f t="shared" si="1913"/>
        <v>4368143.5875000004</v>
      </c>
      <c r="CU222" s="76">
        <f t="shared" si="1914"/>
        <v>5558554.1085714279</v>
      </c>
      <c r="CV222" s="76">
        <f t="shared" si="1915"/>
        <v>4879234.9206818184</v>
      </c>
      <c r="CW222" s="76">
        <f t="shared" si="1916"/>
        <v>5090176.7800000012</v>
      </c>
      <c r="CX222" s="76">
        <f t="shared" si="1917"/>
        <v>5988211.785000002</v>
      </c>
      <c r="CY222" s="76">
        <f t="shared" si="1918"/>
        <v>5318290.0077551026</v>
      </c>
      <c r="CZ222" s="76">
        <f t="shared" si="1919"/>
        <v>2790313.333333333</v>
      </c>
      <c r="DA222" s="76">
        <f t="shared" si="1920"/>
        <v>8967464.3655102085</v>
      </c>
      <c r="DB222" s="76">
        <f t="shared" si="1921"/>
        <v>9212480.251836732</v>
      </c>
      <c r="DC222" s="76">
        <f t="shared" si="1922"/>
        <v>4572868.2371031754</v>
      </c>
      <c r="DD222" s="76">
        <f t="shared" si="1922"/>
        <v>0</v>
      </c>
      <c r="DE222" s="88">
        <f t="shared" si="1924"/>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923"/>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25"/>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905"/>
        <v>2881244.4071428571</v>
      </c>
      <c r="CM223" s="76">
        <f t="shared" si="1906"/>
        <v>2987305.3628571429</v>
      </c>
      <c r="CN223" s="76">
        <f t="shared" si="1907"/>
        <v>1285827.2767857146</v>
      </c>
      <c r="CO223" s="76">
        <f t="shared" si="1908"/>
        <v>3779972.7844444448</v>
      </c>
      <c r="CP223" s="76">
        <f t="shared" si="1909"/>
        <v>3193858.5391666675</v>
      </c>
      <c r="CQ223" s="76">
        <f t="shared" si="1910"/>
        <v>4409877.55</v>
      </c>
      <c r="CR223" s="76">
        <f t="shared" si="1911"/>
        <v>4477051.1779411761</v>
      </c>
      <c r="CS223" s="76">
        <f t="shared" si="1912"/>
        <v>3086505.138888889</v>
      </c>
      <c r="CT223" s="76">
        <f t="shared" si="1913"/>
        <v>2879080.8888888885</v>
      </c>
      <c r="CU223" s="76">
        <f t="shared" si="1914"/>
        <v>5298645.5809523799</v>
      </c>
      <c r="CV223" s="76">
        <f t="shared" si="1915"/>
        <v>4947263.1477272743</v>
      </c>
      <c r="CW223" s="76">
        <f t="shared" si="1916"/>
        <v>4587603.7545000017</v>
      </c>
      <c r="CX223" s="76">
        <f t="shared" si="1917"/>
        <v>5512859.443</v>
      </c>
      <c r="CY223" s="76">
        <f t="shared" si="1918"/>
        <v>3709011.7729870137</v>
      </c>
      <c r="CZ223" s="76">
        <f t="shared" si="1919"/>
        <v>4720663.7005555555</v>
      </c>
      <c r="DA223" s="76">
        <f t="shared" si="1920"/>
        <v>8811939.1027210876</v>
      </c>
      <c r="DB223" s="76">
        <f t="shared" si="1921"/>
        <v>10133716.984347824</v>
      </c>
      <c r="DC223" s="76">
        <f t="shared" si="1922"/>
        <v>4964373.4049603185</v>
      </c>
      <c r="DD223" s="76">
        <f t="shared" si="1922"/>
        <v>0</v>
      </c>
      <c r="DE223" s="88">
        <f t="shared" si="1924"/>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923"/>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25"/>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905"/>
        <v>2538000.4114285712</v>
      </c>
      <c r="CM224" s="76">
        <f t="shared" si="1906"/>
        <v>1450857.2978571428</v>
      </c>
      <c r="CN224" s="76">
        <f t="shared" si="1907"/>
        <v>3256524.5982142864</v>
      </c>
      <c r="CO224" s="76">
        <f t="shared" si="1908"/>
        <v>3337819.7399999998</v>
      </c>
      <c r="CP224" s="76">
        <f t="shared" si="1909"/>
        <v>3213432.77</v>
      </c>
      <c r="CQ224" s="76">
        <f t="shared" si="1910"/>
        <v>4160124.8249999997</v>
      </c>
      <c r="CR224" s="76">
        <f t="shared" si="1911"/>
        <v>3433640.9347058819</v>
      </c>
      <c r="CS224" s="76">
        <f t="shared" si="1912"/>
        <v>1865871.0666666667</v>
      </c>
      <c r="CT224" s="76">
        <f t="shared" si="1913"/>
        <v>5283293.801944444</v>
      </c>
      <c r="CU224" s="76">
        <f t="shared" si="1914"/>
        <v>5583737.0978571419</v>
      </c>
      <c r="CV224" s="76">
        <f t="shared" si="1915"/>
        <v>5064446.5831818189</v>
      </c>
      <c r="CW224" s="76">
        <f t="shared" si="1916"/>
        <v>4503019.1385000022</v>
      </c>
      <c r="CX224" s="76">
        <f t="shared" si="1917"/>
        <v>4524593.9939999999</v>
      </c>
      <c r="CY224" s="76">
        <f t="shared" si="1918"/>
        <v>6450034.9616883127</v>
      </c>
      <c r="CZ224" s="76">
        <f t="shared" si="1919"/>
        <v>4926344.4545454532</v>
      </c>
      <c r="DA224" s="76">
        <f t="shared" si="1920"/>
        <v>9838355.2054421771</v>
      </c>
      <c r="DB224" s="76">
        <f t="shared" si="1921"/>
        <v>9444819.5848136637</v>
      </c>
      <c r="DC224" s="76">
        <f t="shared" si="1922"/>
        <v>4072400.4563492076</v>
      </c>
      <c r="DD224" s="76">
        <f t="shared" si="1922"/>
        <v>0</v>
      </c>
      <c r="DE224" s="88">
        <f t="shared" si="1924"/>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923"/>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25"/>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905"/>
        <v>1946057.1428571427</v>
      </c>
      <c r="CM225" s="76">
        <f t="shared" si="1906"/>
        <v>3449438.6453571427</v>
      </c>
      <c r="CN225" s="76">
        <f t="shared" si="1907"/>
        <v>3265116.8357142862</v>
      </c>
      <c r="CO225" s="76">
        <f t="shared" si="1908"/>
        <v>3685445.0388235291</v>
      </c>
      <c r="CP225" s="76">
        <f t="shared" si="1909"/>
        <v>3098190.0650000004</v>
      </c>
      <c r="CQ225" s="76">
        <f t="shared" si="1910"/>
        <v>3138865.3587499997</v>
      </c>
      <c r="CR225" s="76">
        <f t="shared" si="1911"/>
        <v>1911250.0000000002</v>
      </c>
      <c r="CS225" s="76">
        <f t="shared" si="1912"/>
        <v>3697101.3555555558</v>
      </c>
      <c r="CT225" s="76">
        <f t="shared" si="1913"/>
        <v>4116194.9999999991</v>
      </c>
      <c r="CU225" s="76">
        <f t="shared" si="1914"/>
        <v>5233827.7409523791</v>
      </c>
      <c r="CV225" s="76">
        <f t="shared" si="1915"/>
        <v>4840301.3863636376</v>
      </c>
      <c r="CW225" s="76">
        <f t="shared" si="1916"/>
        <v>3559969.5420000018</v>
      </c>
      <c r="CX225" s="76">
        <f t="shared" si="1917"/>
        <v>2715728.8141176472</v>
      </c>
      <c r="CY225" s="76">
        <f t="shared" si="1918"/>
        <v>5824517.7964935051</v>
      </c>
      <c r="CZ225" s="76">
        <f t="shared" si="1919"/>
        <v>5108657.2219047621</v>
      </c>
      <c r="DA225" s="76">
        <f t="shared" si="1920"/>
        <v>9525435.575340135</v>
      </c>
      <c r="DB225" s="76">
        <f t="shared" si="1921"/>
        <v>9150830.7871118002</v>
      </c>
      <c r="DC225" s="76">
        <f t="shared" si="1922"/>
        <v>2744912.6984126987</v>
      </c>
      <c r="DD225" s="76">
        <f t="shared" si="1922"/>
        <v>0</v>
      </c>
      <c r="DE225" s="88">
        <f t="shared" si="1924"/>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923"/>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25"/>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905"/>
        <v>1263085.7142857143</v>
      </c>
      <c r="CM226" s="76">
        <f t="shared" si="1906"/>
        <v>3439504.918928571</v>
      </c>
      <c r="CN226" s="76">
        <f t="shared" si="1907"/>
        <v>3582326.8053571437</v>
      </c>
      <c r="CO226" s="76">
        <f t="shared" si="1908"/>
        <v>3302290.6058823531</v>
      </c>
      <c r="CP226" s="76">
        <f t="shared" si="1909"/>
        <v>2886187.5000000005</v>
      </c>
      <c r="CQ226" s="76">
        <f t="shared" si="1910"/>
        <v>1455927.8250000002</v>
      </c>
      <c r="CR226" s="76">
        <f t="shared" si="1911"/>
        <v>4851804.1576470593</v>
      </c>
      <c r="CS226" s="76">
        <f t="shared" si="1912"/>
        <v>3521152.4333333336</v>
      </c>
      <c r="CT226" s="76">
        <f t="shared" si="1913"/>
        <v>4495690.4591666665</v>
      </c>
      <c r="CU226" s="76">
        <f t="shared" si="1914"/>
        <v>4930165.4857142856</v>
      </c>
      <c r="CV226" s="76">
        <f t="shared" si="1915"/>
        <v>4211640.8181818193</v>
      </c>
      <c r="CW226" s="76">
        <f t="shared" si="1916"/>
        <v>2419340.5500000007</v>
      </c>
      <c r="CX226" s="76">
        <f t="shared" si="1917"/>
        <v>5238905.54</v>
      </c>
      <c r="CY226" s="76">
        <f t="shared" si="1918"/>
        <v>6129979.6777272727</v>
      </c>
      <c r="CZ226" s="76">
        <f t="shared" si="1919"/>
        <v>5064013.4992857138</v>
      </c>
      <c r="DA226" s="76">
        <f t="shared" si="1920"/>
        <v>8604389.5299659856</v>
      </c>
      <c r="DB226" s="76">
        <f t="shared" si="1921"/>
        <v>7267163.4161490668</v>
      </c>
      <c r="DC226" s="76">
        <f t="shared" si="1922"/>
        <v>5621421.7418650798</v>
      </c>
      <c r="DD226" s="76">
        <f t="shared" si="1922"/>
        <v>0</v>
      </c>
      <c r="DE226" s="88">
        <f t="shared" si="1924"/>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923"/>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25"/>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905"/>
        <v>2439465.634285714</v>
      </c>
      <c r="CM227" s="76">
        <f t="shared" si="1906"/>
        <v>3735455.0164285707</v>
      </c>
      <c r="CN227" s="76">
        <f t="shared" si="1907"/>
        <v>3157258.5</v>
      </c>
      <c r="CO227" s="76">
        <f t="shared" si="1908"/>
        <v>3071233.2352941176</v>
      </c>
      <c r="CP227" s="76">
        <f t="shared" si="1909"/>
        <v>2439901.8750000005</v>
      </c>
      <c r="CQ227" s="76">
        <f t="shared" si="1910"/>
        <v>3871120.0621875008</v>
      </c>
      <c r="CR227" s="76">
        <f t="shared" si="1911"/>
        <v>4982552.3364705881</v>
      </c>
      <c r="CS227" s="76">
        <f t="shared" si="1912"/>
        <v>3719375.4866666677</v>
      </c>
      <c r="CT227" s="76">
        <f t="shared" si="1913"/>
        <v>4894647.1674999995</v>
      </c>
      <c r="CU227" s="76">
        <f t="shared" si="1914"/>
        <v>4236104.8380952375</v>
      </c>
      <c r="CV227" s="76">
        <f t="shared" si="1915"/>
        <v>2252913.3500000006</v>
      </c>
      <c r="CW227" s="76">
        <f t="shared" si="1916"/>
        <v>4112095.779000001</v>
      </c>
      <c r="CX227" s="76">
        <f t="shared" si="1917"/>
        <v>5169694.8211764703</v>
      </c>
      <c r="CY227" s="76">
        <f t="shared" si="1918"/>
        <v>5402107.5118506495</v>
      </c>
      <c r="CZ227" s="76">
        <f t="shared" si="1919"/>
        <v>4201476.1961904764</v>
      </c>
      <c r="DA227" s="76">
        <f t="shared" si="1920"/>
        <v>6126158.6582993185</v>
      </c>
      <c r="DB227" s="76">
        <f t="shared" si="1921"/>
        <v>3933764.4155844157</v>
      </c>
      <c r="DC227" s="76">
        <f t="shared" si="1922"/>
        <v>5325728.1911071427</v>
      </c>
      <c r="DD227" s="76">
        <f t="shared" si="1922"/>
        <v>0</v>
      </c>
      <c r="DE227" s="88">
        <f t="shared" si="1924"/>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923"/>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25"/>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905"/>
        <v>2387263.654285714</v>
      </c>
      <c r="CM228" s="76">
        <f t="shared" si="1906"/>
        <v>3944012.1385714281</v>
      </c>
      <c r="CN228" s="76">
        <f t="shared" si="1907"/>
        <v>3249364.1599999997</v>
      </c>
      <c r="CO228" s="76">
        <f t="shared" si="1908"/>
        <v>2555831.911764706</v>
      </c>
      <c r="CP228" s="76">
        <f t="shared" si="1909"/>
        <v>1576672.9166666665</v>
      </c>
      <c r="CQ228" s="76">
        <f t="shared" si="1910"/>
        <v>4143416.2962500006</v>
      </c>
      <c r="CR228" s="76">
        <f t="shared" si="1911"/>
        <v>4569951.7111764709</v>
      </c>
      <c r="CS228" s="76">
        <f t="shared" si="1912"/>
        <v>3364728.6833333345</v>
      </c>
      <c r="CT228" s="76">
        <f t="shared" si="1913"/>
        <v>4438926.0661111102</v>
      </c>
      <c r="CU228" s="76">
        <f t="shared" si="1914"/>
        <v>2750480.7180952374</v>
      </c>
      <c r="CV228" s="76">
        <f t="shared" si="1915"/>
        <v>3925873.3475000011</v>
      </c>
      <c r="CW228" s="76">
        <f t="shared" si="1916"/>
        <v>4849211.5314285709</v>
      </c>
      <c r="CX228" s="76">
        <f t="shared" si="1917"/>
        <v>5761929.5247058822</v>
      </c>
      <c r="CY228" s="76">
        <f t="shared" si="1918"/>
        <v>4635454.2489610398</v>
      </c>
      <c r="CZ228" s="76">
        <f t="shared" si="1919"/>
        <v>3232496.2340476192</v>
      </c>
      <c r="DA228" s="76">
        <f t="shared" si="1920"/>
        <v>3642925.7142857146</v>
      </c>
      <c r="DB228" s="76">
        <f t="shared" si="1921"/>
        <v>8039780.1831818176</v>
      </c>
      <c r="DC228" s="76">
        <f t="shared" si="1922"/>
        <v>5372829.987214284</v>
      </c>
      <c r="DD228" s="76">
        <f t="shared" si="1922"/>
        <v>0</v>
      </c>
      <c r="DE228" s="88">
        <f t="shared" si="1924"/>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923"/>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25"/>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905"/>
        <v>2393385.416666667</v>
      </c>
      <c r="CM229" s="76">
        <f t="shared" si="1906"/>
        <v>2916939.3142857142</v>
      </c>
      <c r="CN229" s="76">
        <f t="shared" si="1907"/>
        <v>2964989.9999999995</v>
      </c>
      <c r="CO229" s="76">
        <f t="shared" si="1908"/>
        <v>1575101.8023529414</v>
      </c>
      <c r="CP229" s="76">
        <f t="shared" si="1909"/>
        <v>2673723.0041666664</v>
      </c>
      <c r="CQ229" s="76">
        <f t="shared" si="1910"/>
        <v>3583342.7850000001</v>
      </c>
      <c r="CR229" s="76">
        <f t="shared" si="1911"/>
        <v>3932850.1788235288</v>
      </c>
      <c r="CS229" s="76">
        <f t="shared" si="1912"/>
        <v>3458442.9450000008</v>
      </c>
      <c r="CT229" s="76">
        <f t="shared" si="1913"/>
        <v>3710414.7366666659</v>
      </c>
      <c r="CU229" s="76">
        <f t="shared" si="1914"/>
        <v>4230453.0857142853</v>
      </c>
      <c r="CV229" s="76">
        <f t="shared" si="1915"/>
        <v>3662641.0280000004</v>
      </c>
      <c r="CW229" s="76">
        <f t="shared" si="1916"/>
        <v>4436029.6852380959</v>
      </c>
      <c r="CX229" s="76">
        <f t="shared" si="1917"/>
        <v>5987979.0558823524</v>
      </c>
      <c r="CY229" s="76">
        <f t="shared" si="1918"/>
        <v>4044188.9192532473</v>
      </c>
      <c r="CZ229" s="76">
        <f t="shared" si="1919"/>
        <v>2336285.7142857141</v>
      </c>
      <c r="DA229" s="76">
        <f t="shared" si="1920"/>
        <v>8189767.0885714293</v>
      </c>
      <c r="DB229" s="76">
        <f t="shared" si="1921"/>
        <v>8085740.3245578222</v>
      </c>
      <c r="DC229" s="76">
        <f t="shared" si="1922"/>
        <v>6213911.9323129244</v>
      </c>
      <c r="DD229" s="76">
        <f t="shared" si="1922"/>
        <v>0</v>
      </c>
      <c r="DE229" s="88">
        <f t="shared" si="1924"/>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923"/>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25"/>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905"/>
        <v>2290741.6875</v>
      </c>
      <c r="CM230" s="76">
        <f t="shared" si="1906"/>
        <v>1939618.9314285712</v>
      </c>
      <c r="CN230" s="76">
        <f t="shared" si="1907"/>
        <v>1654958.5714285721</v>
      </c>
      <c r="CO230" s="76">
        <f t="shared" si="1908"/>
        <v>3685597.4423529413</v>
      </c>
      <c r="CP230" s="76">
        <f t="shared" si="1909"/>
        <v>2905455.055555555</v>
      </c>
      <c r="CQ230" s="76">
        <f t="shared" si="1910"/>
        <v>3810978.0393750002</v>
      </c>
      <c r="CR230" s="76">
        <f t="shared" si="1911"/>
        <v>3711146.1538235284</v>
      </c>
      <c r="CS230" s="76">
        <f t="shared" si="1912"/>
        <v>2545690.808333334</v>
      </c>
      <c r="CT230" s="76">
        <f t="shared" si="1913"/>
        <v>2266697.5499999998</v>
      </c>
      <c r="CU230" s="76">
        <f t="shared" si="1914"/>
        <v>4358104.8852380933</v>
      </c>
      <c r="CV230" s="76">
        <f t="shared" si="1915"/>
        <v>3844801.432</v>
      </c>
      <c r="CW230" s="76">
        <f t="shared" si="1916"/>
        <v>4500357.7480952395</v>
      </c>
      <c r="CX230" s="76">
        <f t="shared" si="1917"/>
        <v>5774972.666666667</v>
      </c>
      <c r="CY230" s="76">
        <f t="shared" si="1918"/>
        <v>2230092.6463636365</v>
      </c>
      <c r="CZ230" s="76">
        <f t="shared" si="1919"/>
        <v>4102330.7619047612</v>
      </c>
      <c r="DA230" s="76">
        <f t="shared" si="1920"/>
        <v>7774238.5218367353</v>
      </c>
      <c r="DB230" s="76">
        <f t="shared" si="1921"/>
        <v>8103789.2591836732</v>
      </c>
      <c r="DC230" s="76">
        <f t="shared" si="1922"/>
        <v>5953751.4509523781</v>
      </c>
      <c r="DD230" s="76">
        <f t="shared" si="1922"/>
        <v>0</v>
      </c>
      <c r="DE230" s="88">
        <f t="shared" si="1924"/>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923"/>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25"/>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905"/>
        <v>2017166.6666666667</v>
      </c>
      <c r="CM231" s="76">
        <f t="shared" si="1906"/>
        <v>1070203.3499999999</v>
      </c>
      <c r="CN231" s="76">
        <f t="shared" si="1907"/>
        <v>3003636.3171428582</v>
      </c>
      <c r="CO231" s="76">
        <f t="shared" si="1908"/>
        <v>3203429.8067647056</v>
      </c>
      <c r="CP231" s="76">
        <f t="shared" si="1909"/>
        <v>2606547.5223529413</v>
      </c>
      <c r="CQ231" s="76">
        <f t="shared" si="1910"/>
        <v>3448413.0343749998</v>
      </c>
      <c r="CR231" s="76">
        <f t="shared" si="1911"/>
        <v>2973191.8676470579</v>
      </c>
      <c r="CS231" s="76">
        <f t="shared" si="1912"/>
        <v>1392172.444444445</v>
      </c>
      <c r="CT231" s="76">
        <f t="shared" si="1913"/>
        <v>4233686.892</v>
      </c>
      <c r="CU231" s="76">
        <f t="shared" si="1914"/>
        <v>5231346.1821428556</v>
      </c>
      <c r="CV231" s="76">
        <f t="shared" si="1915"/>
        <v>3342456.25</v>
      </c>
      <c r="CW231" s="76">
        <f t="shared" si="1916"/>
        <v>4042354.0114285722</v>
      </c>
      <c r="CX231" s="76">
        <f t="shared" si="1917"/>
        <v>4559491.7333333334</v>
      </c>
      <c r="CY231" s="76">
        <f t="shared" si="1918"/>
        <v>4739779.7242207788</v>
      </c>
      <c r="CZ231" s="76">
        <f t="shared" si="1919"/>
        <v>3991623.8485714281</v>
      </c>
      <c r="DA231" s="76">
        <f t="shared" si="1920"/>
        <v>8273712.7625850327</v>
      </c>
      <c r="DB231" s="76">
        <f t="shared" si="1921"/>
        <v>8815547.9975510202</v>
      </c>
      <c r="DC231" s="76">
        <f t="shared" si="1922"/>
        <v>4848280.9523809506</v>
      </c>
      <c r="DD231" s="76">
        <f t="shared" si="1922"/>
        <v>0</v>
      </c>
      <c r="DE231" s="88">
        <f t="shared" si="1924"/>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923"/>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25"/>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905"/>
        <v>1443715</v>
      </c>
      <c r="CM232" s="76">
        <f t="shared" si="1906"/>
        <v>2474400.1162499995</v>
      </c>
      <c r="CN232" s="76">
        <f t="shared" si="1907"/>
        <v>2828325.0666666678</v>
      </c>
      <c r="CO232" s="76">
        <f t="shared" si="1908"/>
        <v>3147714.601764706</v>
      </c>
      <c r="CP232" s="76">
        <f t="shared" si="1909"/>
        <v>2853370.6241176473</v>
      </c>
      <c r="CQ232" s="76">
        <f t="shared" si="1910"/>
        <v>1968992.4</v>
      </c>
      <c r="CR232" s="76">
        <f t="shared" si="1911"/>
        <v>1282341.1858823528</v>
      </c>
      <c r="CS232" s="76">
        <f t="shared" si="1912"/>
        <v>3567598.7200000011</v>
      </c>
      <c r="CT232" s="76">
        <f t="shared" si="1913"/>
        <v>4481985.3800000008</v>
      </c>
      <c r="CU232" s="76">
        <f t="shared" si="1914"/>
        <v>5109846.7666666657</v>
      </c>
      <c r="CV232" s="76">
        <f t="shared" si="1915"/>
        <v>3806160.7410000004</v>
      </c>
      <c r="CW232" s="76">
        <f t="shared" si="1916"/>
        <v>3588519.2571428581</v>
      </c>
      <c r="CX232" s="76">
        <f t="shared" si="1917"/>
        <v>2776001.1482352945</v>
      </c>
      <c r="CY232" s="76">
        <f t="shared" si="1918"/>
        <v>4533036.537744361</v>
      </c>
      <c r="CZ232" s="76">
        <f t="shared" si="1919"/>
        <v>4027077.3085714276</v>
      </c>
      <c r="DA232" s="76">
        <f t="shared" si="1920"/>
        <v>8411797.7182653043</v>
      </c>
      <c r="DB232" s="76">
        <f t="shared" si="1921"/>
        <v>7853196.1644805204</v>
      </c>
      <c r="DC232" s="76">
        <f t="shared" si="1922"/>
        <v>2782873.4693877553</v>
      </c>
      <c r="DD232" s="76">
        <f t="shared" si="1922"/>
        <v>0</v>
      </c>
      <c r="DE232" s="88">
        <f t="shared" si="1924"/>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923"/>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25"/>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905"/>
        <v>895166.66666666674</v>
      </c>
      <c r="CM233" s="76">
        <f t="shared" si="1906"/>
        <v>3232857.2919999999</v>
      </c>
      <c r="CN233" s="76">
        <f t="shared" si="1907"/>
        <v>2777629.1583333337</v>
      </c>
      <c r="CO233" s="76">
        <f t="shared" si="1908"/>
        <v>3727090.7300000014</v>
      </c>
      <c r="CP233" s="76">
        <f t="shared" si="1909"/>
        <v>2270944.1797058824</v>
      </c>
      <c r="CQ233" s="76">
        <f t="shared" si="1910"/>
        <v>1083166.0546874998</v>
      </c>
      <c r="CR233" s="76">
        <f t="shared" si="1911"/>
        <v>3499145.4964705883</v>
      </c>
      <c r="CS233" s="76">
        <f t="shared" si="1912"/>
        <v>3765466.6500000013</v>
      </c>
      <c r="CT233" s="76">
        <f t="shared" si="1913"/>
        <v>4463145.307500001</v>
      </c>
      <c r="CU233" s="76">
        <f t="shared" si="1914"/>
        <v>4525546.6208333327</v>
      </c>
      <c r="CV233" s="76">
        <f t="shared" si="1915"/>
        <v>3308891.4540000004</v>
      </c>
      <c r="CW233" s="76">
        <f t="shared" si="1916"/>
        <v>2642658.2857142854</v>
      </c>
      <c r="CX233" s="76">
        <f t="shared" si="1917"/>
        <v>5630039.5435294127</v>
      </c>
      <c r="CY233" s="76">
        <f t="shared" si="1918"/>
        <v>4392879.9999999991</v>
      </c>
      <c r="CZ233" s="76">
        <f t="shared" si="1919"/>
        <v>4225326.3038095236</v>
      </c>
      <c r="DA233" s="76">
        <f t="shared" si="1920"/>
        <v>7124980.0176190473</v>
      </c>
      <c r="DB233" s="76">
        <f t="shared" si="1921"/>
        <v>6857469.5779220788</v>
      </c>
      <c r="DC233" s="76">
        <f t="shared" si="1922"/>
        <v>5261691.2840816323</v>
      </c>
      <c r="DD233" s="76">
        <f t="shared" si="1922"/>
        <v>0</v>
      </c>
      <c r="DE233" s="88">
        <f t="shared" si="1924"/>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923"/>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25"/>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905"/>
        <v>1611300.0000000002</v>
      </c>
      <c r="CM234" s="76">
        <f t="shared" si="1906"/>
        <v>3507247.4399999995</v>
      </c>
      <c r="CN234" s="76">
        <f t="shared" si="1907"/>
        <v>2625826.8000000003</v>
      </c>
      <c r="CO234" s="76">
        <f t="shared" si="1908"/>
        <v>3303145.7523529408</v>
      </c>
      <c r="CP234" s="76">
        <f t="shared" si="1909"/>
        <v>1875165.0564705883</v>
      </c>
      <c r="CQ234" s="76">
        <f t="shared" si="1910"/>
        <v>3414986.6953124995</v>
      </c>
      <c r="CR234" s="76">
        <f t="shared" si="1911"/>
        <v>3993336.0442857146</v>
      </c>
      <c r="CS234" s="76">
        <f t="shared" si="1912"/>
        <v>3387009.4833333339</v>
      </c>
      <c r="CT234" s="76">
        <f t="shared" si="1913"/>
        <v>4086118.6985294125</v>
      </c>
      <c r="CU234" s="76">
        <f t="shared" si="1914"/>
        <v>3404076.4666666663</v>
      </c>
      <c r="CV234" s="76">
        <f t="shared" si="1915"/>
        <v>2276200.4850000008</v>
      </c>
      <c r="CW234" s="76">
        <f t="shared" si="1916"/>
        <v>4546882.0571428565</v>
      </c>
      <c r="CX234" s="76">
        <f t="shared" si="1917"/>
        <v>5474217.0494117662</v>
      </c>
      <c r="CY234" s="76">
        <f t="shared" si="1918"/>
        <v>4564222.1408333331</v>
      </c>
      <c r="CZ234" s="76">
        <f t="shared" si="1919"/>
        <v>3933804.0550000002</v>
      </c>
      <c r="DA234" s="76">
        <f t="shared" si="1920"/>
        <v>5036309.2261904767</v>
      </c>
      <c r="DB234" s="76">
        <f t="shared" si="1921"/>
        <v>3584536.1038961043</v>
      </c>
      <c r="DC234" s="76">
        <f t="shared" si="1922"/>
        <v>5918573.3523809509</v>
      </c>
      <c r="DD234" s="76">
        <f t="shared" si="1922"/>
        <v>0</v>
      </c>
      <c r="DE234" s="88">
        <f t="shared" si="1924"/>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923"/>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25"/>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905"/>
        <v>1651916.15</v>
      </c>
      <c r="CM235" s="76">
        <f t="shared" si="1906"/>
        <v>3708695.154285715</v>
      </c>
      <c r="CN235" s="76">
        <f t="shared" si="1907"/>
        <v>2616444.8099999996</v>
      </c>
      <c r="CO235" s="76">
        <f t="shared" si="1908"/>
        <v>2660022.0723529411</v>
      </c>
      <c r="CP235" s="76">
        <f t="shared" si="1909"/>
        <v>872559.72222222236</v>
      </c>
      <c r="CQ235" s="76">
        <f t="shared" si="1910"/>
        <v>3331719.2562499992</v>
      </c>
      <c r="CR235" s="76">
        <f t="shared" si="1911"/>
        <v>4186604.0366666676</v>
      </c>
      <c r="CS235" s="76">
        <f t="shared" si="1912"/>
        <v>3488616.8750000009</v>
      </c>
      <c r="CT235" s="76">
        <f t="shared" si="1913"/>
        <v>3990351.7399999988</v>
      </c>
      <c r="CU235" s="76">
        <f t="shared" si="1914"/>
        <v>2574314.0638888888</v>
      </c>
      <c r="CV235" s="76">
        <f t="shared" si="1915"/>
        <v>3367140.8875000011</v>
      </c>
      <c r="CW235" s="76">
        <f t="shared" si="1916"/>
        <v>4761804.4466666672</v>
      </c>
      <c r="CX235" s="76">
        <f t="shared" si="1917"/>
        <v>5584402.5129411751</v>
      </c>
      <c r="CY235" s="76">
        <f t="shared" si="1918"/>
        <v>4715619.4788888888</v>
      </c>
      <c r="CZ235" s="76">
        <f t="shared" si="1919"/>
        <v>3172231.7050000001</v>
      </c>
      <c r="DA235" s="76">
        <f t="shared" si="1920"/>
        <v>2657777.777777778</v>
      </c>
      <c r="DB235" s="76">
        <f t="shared" si="1921"/>
        <v>7721404.2514285715</v>
      </c>
      <c r="DC235" s="76">
        <f t="shared" si="1922"/>
        <v>6201760.2423809515</v>
      </c>
      <c r="DD235" s="76">
        <f t="shared" si="1922"/>
        <v>0</v>
      </c>
      <c r="DE235" s="88">
        <f t="shared" si="1924"/>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923"/>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25"/>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905"/>
        <v>1913166.6950000003</v>
      </c>
      <c r="CM236" s="76">
        <f t="shared" si="1906"/>
        <v>3078337.77</v>
      </c>
      <c r="CN236" s="76">
        <f t="shared" si="1907"/>
        <v>2093797.8239999998</v>
      </c>
      <c r="CO236" s="76">
        <f t="shared" si="1908"/>
        <v>1407168.9999999995</v>
      </c>
      <c r="CP236" s="76">
        <f t="shared" si="1909"/>
        <v>2130615.2022222225</v>
      </c>
      <c r="CQ236" s="76">
        <f t="shared" si="1910"/>
        <v>3372077.0840624995</v>
      </c>
      <c r="CR236" s="76">
        <f t="shared" si="1911"/>
        <v>4278846.3391666664</v>
      </c>
      <c r="CS236" s="76">
        <f t="shared" si="1912"/>
        <v>3368139.7750000008</v>
      </c>
      <c r="CT236" s="76">
        <f t="shared" si="1913"/>
        <v>3455150.0855555544</v>
      </c>
      <c r="CU236" s="76">
        <f t="shared" si="1914"/>
        <v>4120577.2822222221</v>
      </c>
      <c r="CV236" s="76">
        <f t="shared" si="1915"/>
        <v>3612571.8176470594</v>
      </c>
      <c r="CW236" s="76">
        <f t="shared" si="1916"/>
        <v>4808477.864285714</v>
      </c>
      <c r="CX236" s="76">
        <f t="shared" si="1917"/>
        <v>5227995.3064705869</v>
      </c>
      <c r="CY236" s="76">
        <f t="shared" si="1918"/>
        <v>3873183.978333333</v>
      </c>
      <c r="CZ236" s="76">
        <f t="shared" si="1919"/>
        <v>2156761.9047619044</v>
      </c>
      <c r="DA236" s="76">
        <f t="shared" si="1920"/>
        <v>7539004.2000000011</v>
      </c>
      <c r="DB236" s="76">
        <f t="shared" si="1921"/>
        <v>8400120.6519172937</v>
      </c>
      <c r="DC236" s="76">
        <f t="shared" si="1922"/>
        <v>5473763.7485714275</v>
      </c>
      <c r="DD236" s="76">
        <f t="shared" si="1922"/>
        <v>0</v>
      </c>
      <c r="DE236" s="88">
        <f t="shared" si="1924"/>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923"/>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25"/>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905"/>
        <v>1869292.7999999996</v>
      </c>
      <c r="CM237" s="76">
        <f t="shared" si="1906"/>
        <v>2521311.4285714286</v>
      </c>
      <c r="CN237" s="76">
        <f t="shared" si="1907"/>
        <v>1060691.0000000002</v>
      </c>
      <c r="CO237" s="76">
        <f t="shared" si="1908"/>
        <v>2934180.8109999988</v>
      </c>
      <c r="CP237" s="76">
        <f t="shared" si="1909"/>
        <v>2465834.9317647056</v>
      </c>
      <c r="CQ237" s="76">
        <f t="shared" si="1910"/>
        <v>3537407.591874999</v>
      </c>
      <c r="CR237" s="76">
        <f t="shared" si="1911"/>
        <v>3654046.5866666669</v>
      </c>
      <c r="CS237" s="76">
        <f t="shared" si="1912"/>
        <v>2838284.5652777781</v>
      </c>
      <c r="CT237" s="76">
        <f t="shared" si="1913"/>
        <v>2254021.0444444441</v>
      </c>
      <c r="CU237" s="76">
        <f t="shared" si="1914"/>
        <v>4130890.36</v>
      </c>
      <c r="CV237" s="76">
        <f t="shared" si="1915"/>
        <v>4055552.7941176482</v>
      </c>
      <c r="CW237" s="76">
        <f t="shared" si="1916"/>
        <v>5331807.6057142848</v>
      </c>
      <c r="CX237" s="76">
        <f t="shared" si="1917"/>
        <v>5349345.7155555552</v>
      </c>
      <c r="CY237" s="76">
        <f t="shared" si="1918"/>
        <v>2322472.9550000001</v>
      </c>
      <c r="CZ237" s="76">
        <f t="shared" si="1919"/>
        <v>4332037.9761904757</v>
      </c>
      <c r="DA237" s="76">
        <f t="shared" si="1920"/>
        <v>8011373.8857142851</v>
      </c>
      <c r="DB237" s="76">
        <f t="shared" si="1921"/>
        <v>8630951.546571428</v>
      </c>
      <c r="DC237" s="76">
        <f t="shared" si="1922"/>
        <v>6488763.697777777</v>
      </c>
      <c r="DD237" s="76">
        <f t="shared" si="1922"/>
        <v>0</v>
      </c>
      <c r="DE237" s="88">
        <f t="shared" si="1924"/>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923"/>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25"/>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905"/>
        <v>1492310.9333333331</v>
      </c>
      <c r="CM238" s="76">
        <f t="shared" si="1906"/>
        <v>1323031.8</v>
      </c>
      <c r="CN238" s="76">
        <f t="shared" si="1907"/>
        <v>2679167.833333334</v>
      </c>
      <c r="CO238" s="76">
        <f t="shared" si="1908"/>
        <v>3153436.1880000001</v>
      </c>
      <c r="CP238" s="76">
        <f t="shared" si="1909"/>
        <v>2669796.9699999997</v>
      </c>
      <c r="CQ238" s="76">
        <f t="shared" si="1910"/>
        <v>3213101.3799999994</v>
      </c>
      <c r="CR238" s="76">
        <f t="shared" si="1911"/>
        <v>3375178.1066666665</v>
      </c>
      <c r="CS238" s="76">
        <f t="shared" si="1912"/>
        <v>1759163.9000000001</v>
      </c>
      <c r="CT238" s="76">
        <f t="shared" si="1913"/>
        <v>3661361.8097222215</v>
      </c>
      <c r="CU238" s="76">
        <f t="shared" si="1914"/>
        <v>4260684.2488888884</v>
      </c>
      <c r="CV238" s="76">
        <f t="shared" si="1915"/>
        <v>5111732.3</v>
      </c>
      <c r="CW238" s="76">
        <f t="shared" si="1916"/>
        <v>4610283.2914285716</v>
      </c>
      <c r="CX238" s="76">
        <f t="shared" si="1917"/>
        <v>4761189.433888888</v>
      </c>
      <c r="CY238" s="76">
        <f t="shared" si="1918"/>
        <v>5235741.0285714287</v>
      </c>
      <c r="CZ238" s="76">
        <f t="shared" si="1919"/>
        <v>4286969.0821428569</v>
      </c>
      <c r="DA238" s="76">
        <f t="shared" si="1920"/>
        <v>7929116.3504761895</v>
      </c>
      <c r="DB238" s="76">
        <f t="shared" si="1921"/>
        <v>8192491.6184999999</v>
      </c>
      <c r="DC238" s="76">
        <f t="shared" si="1922"/>
        <v>5306326.666666666</v>
      </c>
      <c r="DD238" s="76">
        <f t="shared" si="1922"/>
        <v>0</v>
      </c>
      <c r="DE238" s="88">
        <f t="shared" si="1924"/>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923"/>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25"/>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905"/>
        <v>1204514.1333333331</v>
      </c>
      <c r="CM239" s="76">
        <f t="shared" si="1906"/>
        <v>3490656.8829999999</v>
      </c>
      <c r="CN239" s="76">
        <f t="shared" si="1907"/>
        <v>2748014.3366666674</v>
      </c>
      <c r="CO239" s="76">
        <f t="shared" si="1908"/>
        <v>3049647.4813333331</v>
      </c>
      <c r="CP239" s="76">
        <f t="shared" si="1909"/>
        <v>2801373.7538888892</v>
      </c>
      <c r="CQ239" s="76">
        <f t="shared" si="1910"/>
        <v>2734570.1106249993</v>
      </c>
      <c r="CR239" s="76">
        <f t="shared" si="1911"/>
        <v>1795291.361111111</v>
      </c>
      <c r="CS239" s="76">
        <f t="shared" si="1912"/>
        <v>3483850.5</v>
      </c>
      <c r="CT239" s="76">
        <f t="shared" si="1913"/>
        <v>3657481.3088888894</v>
      </c>
      <c r="CU239" s="76">
        <f t="shared" si="1914"/>
        <v>4934401.9316666666</v>
      </c>
      <c r="CV239" s="76">
        <f t="shared" si="1915"/>
        <v>4744873.9694999978</v>
      </c>
      <c r="CW239" s="76">
        <f t="shared" si="1916"/>
        <v>3902731.4438095237</v>
      </c>
      <c r="CX239" s="76">
        <f t="shared" si="1917"/>
        <v>2935593.4377777781</v>
      </c>
      <c r="CY239" s="76">
        <f t="shared" si="1918"/>
        <v>5122027.1263888888</v>
      </c>
      <c r="CZ239" s="76">
        <f t="shared" si="1919"/>
        <v>4152802.898333333</v>
      </c>
      <c r="DA239" s="76">
        <f t="shared" si="1920"/>
        <v>7474349.0825396813</v>
      </c>
      <c r="DB239" s="76">
        <f t="shared" si="1921"/>
        <v>7783854.9211428566</v>
      </c>
      <c r="DC239" s="76">
        <f t="shared" si="1922"/>
        <v>2977771.4285714277</v>
      </c>
      <c r="DD239" s="76">
        <f t="shared" si="1922"/>
        <v>0</v>
      </c>
      <c r="DE239" s="88">
        <f t="shared" si="1924"/>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923"/>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25"/>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905"/>
        <v>660325.33333333337</v>
      </c>
      <c r="CM240" s="76">
        <f t="shared" si="1906"/>
        <v>3348040.5933333328</v>
      </c>
      <c r="CN240" s="76">
        <f t="shared" si="1907"/>
        <v>2437559.7333333339</v>
      </c>
      <c r="CO240" s="76">
        <f t="shared" si="1908"/>
        <v>3239145.9853333333</v>
      </c>
      <c r="CP240" s="76">
        <f t="shared" si="1909"/>
        <v>2816153.0733333332</v>
      </c>
      <c r="CQ240" s="76">
        <f t="shared" si="1910"/>
        <v>1230223.4000000001</v>
      </c>
      <c r="CR240" s="76">
        <f t="shared" si="1911"/>
        <v>4389588.6527777771</v>
      </c>
      <c r="CS240" s="76">
        <f t="shared" si="1912"/>
        <v>3555215.2638888895</v>
      </c>
      <c r="CT240" s="76">
        <f t="shared" si="1913"/>
        <v>3470333.9083333337</v>
      </c>
      <c r="CU240" s="76">
        <f t="shared" si="1914"/>
        <v>4343360.7291666679</v>
      </c>
      <c r="CV240" s="76">
        <f t="shared" si="1915"/>
        <v>4023756.5999999982</v>
      </c>
      <c r="CW240" s="76">
        <f t="shared" si="1916"/>
        <v>2066978.555555556</v>
      </c>
      <c r="CX240" s="76">
        <f t="shared" si="1917"/>
        <v>5727196.2094444446</v>
      </c>
      <c r="CY240" s="76">
        <f t="shared" si="1918"/>
        <v>5887655.7086111112</v>
      </c>
      <c r="CZ240" s="76">
        <f t="shared" si="1919"/>
        <v>3976220.952380952</v>
      </c>
      <c r="DA240" s="76">
        <f t="shared" si="1920"/>
        <v>7308848.8071848731</v>
      </c>
      <c r="DB240" s="76">
        <f t="shared" si="1921"/>
        <v>6819071.9999999991</v>
      </c>
      <c r="DC240" s="76">
        <f t="shared" si="1922"/>
        <v>6551922.4858730147</v>
      </c>
      <c r="DD240" s="76">
        <f t="shared" si="1922"/>
        <v>0</v>
      </c>
      <c r="DE240" s="88">
        <f t="shared" si="1924"/>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923"/>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25"/>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905"/>
        <v>1607066.6666666667</v>
      </c>
      <c r="CM241" s="76">
        <f t="shared" si="1906"/>
        <v>3423785.6250000005</v>
      </c>
      <c r="CN241" s="76">
        <f t="shared" si="1907"/>
        <v>2787314.933333334</v>
      </c>
      <c r="CO241" s="76">
        <f t="shared" si="1908"/>
        <v>2602852.078666667</v>
      </c>
      <c r="CP241" s="76">
        <f t="shared" si="1909"/>
        <v>2328150.2016666667</v>
      </c>
      <c r="CQ241" s="76">
        <f t="shared" si="1910"/>
        <v>3342830.143333334</v>
      </c>
      <c r="CR241" s="76">
        <f t="shared" si="1911"/>
        <v>4484467.7849999992</v>
      </c>
      <c r="CS241" s="76">
        <f t="shared" si="1912"/>
        <v>3105090.1555555565</v>
      </c>
      <c r="CT241" s="76">
        <f t="shared" si="1913"/>
        <v>3825703.335</v>
      </c>
      <c r="CU241" s="76">
        <f t="shared" si="1914"/>
        <v>3438255.3333333344</v>
      </c>
      <c r="CV241" s="76">
        <f t="shared" si="1915"/>
        <v>2448729.5394736836</v>
      </c>
      <c r="CW241" s="76">
        <f t="shared" si="1916"/>
        <v>4318804.2666666675</v>
      </c>
      <c r="CX241" s="76">
        <f t="shared" si="1917"/>
        <v>5507018.6994444449</v>
      </c>
      <c r="CY241" s="76">
        <f t="shared" si="1918"/>
        <v>5596884.584999999</v>
      </c>
      <c r="CZ241" s="76">
        <f t="shared" si="1919"/>
        <v>3823888.8061111108</v>
      </c>
      <c r="DA241" s="76">
        <f t="shared" si="1920"/>
        <v>5433707.4075630251</v>
      </c>
      <c r="DB241" s="76">
        <f t="shared" si="1921"/>
        <v>4400896.8571428582</v>
      </c>
      <c r="DC241" s="76">
        <f t="shared" si="1922"/>
        <v>6616320.1825396828</v>
      </c>
      <c r="DD241" s="76">
        <f t="shared" si="1922"/>
        <v>0</v>
      </c>
      <c r="DE241" s="88">
        <f t="shared" si="1924"/>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923"/>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25"/>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905"/>
        <v>1551936.9955555557</v>
      </c>
      <c r="CM242" s="76">
        <f t="shared" si="1906"/>
        <v>3000515.6250000005</v>
      </c>
      <c r="CN242" s="76">
        <f t="shared" si="1907"/>
        <v>2582007</v>
      </c>
      <c r="CO242" s="76">
        <f t="shared" si="1908"/>
        <v>2447095.5253333338</v>
      </c>
      <c r="CP242" s="76">
        <f t="shared" si="1909"/>
        <v>880193.99111111113</v>
      </c>
      <c r="CQ242" s="76">
        <f t="shared" si="1910"/>
        <v>3661537.0373333329</v>
      </c>
      <c r="CR242" s="76">
        <f t="shared" si="1911"/>
        <v>4275322.4169444442</v>
      </c>
      <c r="CS242" s="76">
        <f t="shared" si="1912"/>
        <v>3280410.9622222218</v>
      </c>
      <c r="CT242" s="76">
        <f t="shared" si="1913"/>
        <v>3776743.2909374987</v>
      </c>
      <c r="CU242" s="76">
        <f t="shared" si="1914"/>
        <v>2326761.0177777773</v>
      </c>
      <c r="CV242" s="76">
        <f t="shared" si="1915"/>
        <v>4459254.3947368413</v>
      </c>
      <c r="CW242" s="76">
        <f t="shared" si="1916"/>
        <v>4923409.3191666678</v>
      </c>
      <c r="CX242" s="76">
        <f t="shared" si="1917"/>
        <v>5734745.4850000013</v>
      </c>
      <c r="CY242" s="76">
        <f t="shared" si="1918"/>
        <v>5536705.1749999998</v>
      </c>
      <c r="CZ242" s="76">
        <f t="shared" si="1919"/>
        <v>3021589.0966666667</v>
      </c>
      <c r="DA242" s="76">
        <f t="shared" si="1920"/>
        <v>3635053.3333333335</v>
      </c>
      <c r="DB242" s="76">
        <f t="shared" si="1921"/>
        <v>8112901.9555714298</v>
      </c>
      <c r="DC242" s="76">
        <f t="shared" si="1922"/>
        <v>6832883.0682539679</v>
      </c>
      <c r="DD242" s="76">
        <f t="shared" si="1922"/>
        <v>0</v>
      </c>
      <c r="DE242" s="88">
        <f t="shared" si="1924"/>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923"/>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25"/>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905"/>
        <v>1878064.1866666665</v>
      </c>
      <c r="CM243" s="76">
        <f t="shared" si="1906"/>
        <v>2235933.7031250005</v>
      </c>
      <c r="CN243" s="76">
        <f t="shared" si="1907"/>
        <v>2366154</v>
      </c>
      <c r="CO243" s="76">
        <f t="shared" si="1908"/>
        <v>1435479.5442857144</v>
      </c>
      <c r="CP243" s="76">
        <f t="shared" si="1909"/>
        <v>2620477.4399999999</v>
      </c>
      <c r="CQ243" s="76">
        <f t="shared" si="1910"/>
        <v>3705970.5478125</v>
      </c>
      <c r="CR243" s="76">
        <f t="shared" si="1911"/>
        <v>3866544.8169444436</v>
      </c>
      <c r="CS243" s="76">
        <f t="shared" si="1912"/>
        <v>2919189.5483333338</v>
      </c>
      <c r="CT243" s="76">
        <f t="shared" si="1913"/>
        <v>3172164.8034374989</v>
      </c>
      <c r="CU243" s="76">
        <f t="shared" si="1914"/>
        <v>3916364.8941666661</v>
      </c>
      <c r="CV243" s="76">
        <f t="shared" si="1915"/>
        <v>4221659.4789473685</v>
      </c>
      <c r="CW243" s="76">
        <f t="shared" si="1916"/>
        <v>5224057.5906250002</v>
      </c>
      <c r="CX243" s="76">
        <f t="shared" si="1917"/>
        <v>5153246.432500001</v>
      </c>
      <c r="CY243" s="76">
        <f t="shared" si="1918"/>
        <v>4452547.173611111</v>
      </c>
      <c r="CZ243" s="76">
        <f t="shared" si="1919"/>
        <v>2761742.222222222</v>
      </c>
      <c r="DA243" s="76">
        <f t="shared" si="1920"/>
        <v>6821268.2372222226</v>
      </c>
      <c r="DB243" s="76">
        <f t="shared" si="1921"/>
        <v>7673737.4955714298</v>
      </c>
      <c r="DC243" s="76">
        <f t="shared" si="1922"/>
        <v>6366857.4826190481</v>
      </c>
      <c r="DD243" s="76">
        <f t="shared" si="1922"/>
        <v>0</v>
      </c>
      <c r="DE243" s="88">
        <f t="shared" si="1924"/>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923"/>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25"/>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905"/>
        <v>1542066.2500000002</v>
      </c>
      <c r="CM244" s="76">
        <f t="shared" si="1906"/>
        <v>1511578.1250000002</v>
      </c>
      <c r="CN244" s="76">
        <f t="shared" si="1907"/>
        <v>1175194.2857142859</v>
      </c>
      <c r="CO244" s="76">
        <f t="shared" si="1908"/>
        <v>3010451.702142857</v>
      </c>
      <c r="CP244" s="76">
        <f t="shared" si="1909"/>
        <v>3153941.3722222229</v>
      </c>
      <c r="CQ244" s="76">
        <f t="shared" si="1910"/>
        <v>3286438.7031249995</v>
      </c>
      <c r="CR244" s="76">
        <f t="shared" si="1911"/>
        <v>3283740.2674999996</v>
      </c>
      <c r="CS244" s="76">
        <f t="shared" si="1912"/>
        <v>2064268.6750000005</v>
      </c>
      <c r="CT244" s="76">
        <f t="shared" si="1913"/>
        <v>1810535.7617647059</v>
      </c>
      <c r="CU244" s="76">
        <f t="shared" si="1914"/>
        <v>3931986.1600000011</v>
      </c>
      <c r="CV244" s="76">
        <f t="shared" si="1915"/>
        <v>4314994.5263157906</v>
      </c>
      <c r="CW244" s="76">
        <f t="shared" si="1916"/>
        <v>4904874.1300000008</v>
      </c>
      <c r="CX244" s="76">
        <f t="shared" si="1917"/>
        <v>4580115.4666666668</v>
      </c>
      <c r="CY244" s="76">
        <f t="shared" si="1918"/>
        <v>3612346.4293749998</v>
      </c>
      <c r="CZ244" s="76">
        <f t="shared" si="1919"/>
        <v>4161535.6222222219</v>
      </c>
      <c r="DA244" s="76">
        <f t="shared" si="1920"/>
        <v>7101467.4356722711</v>
      </c>
      <c r="DB244" s="76">
        <f t="shared" si="1921"/>
        <v>7879401.7670588251</v>
      </c>
      <c r="DC244" s="76">
        <f t="shared" si="1922"/>
        <v>3608818.4159243698</v>
      </c>
      <c r="DD244" s="76">
        <f t="shared" si="1922"/>
        <v>0</v>
      </c>
      <c r="DE244" s="88">
        <f t="shared" si="1924"/>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923"/>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25"/>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905"/>
        <v>1164176.4571428571</v>
      </c>
      <c r="CM245" s="76">
        <f t="shared" si="1906"/>
        <v>499781.25000000012</v>
      </c>
      <c r="CN245" s="76">
        <f t="shared" si="1907"/>
        <v>2941927.7142857146</v>
      </c>
      <c r="CO245" s="76">
        <f t="shared" si="1908"/>
        <v>3788191.2000000007</v>
      </c>
      <c r="CP245" s="76">
        <f t="shared" si="1909"/>
        <v>3122315.7486111117</v>
      </c>
      <c r="CQ245" s="76">
        <f t="shared" si="1910"/>
        <v>3100922.1815384608</v>
      </c>
      <c r="CR245" s="76">
        <f t="shared" si="1911"/>
        <v>2466508.2652777773</v>
      </c>
      <c r="CS245" s="76">
        <f t="shared" si="1912"/>
        <v>1075637.0000000002</v>
      </c>
      <c r="CT245" s="76">
        <f t="shared" si="1913"/>
        <v>3591672.9185294118</v>
      </c>
      <c r="CU245" s="76">
        <f t="shared" si="1914"/>
        <v>4179747.1222222219</v>
      </c>
      <c r="CV245" s="76">
        <f t="shared" si="1915"/>
        <v>4027722.4184210524</v>
      </c>
      <c r="CW245" s="76">
        <f t="shared" si="1916"/>
        <v>4132846.8581250007</v>
      </c>
      <c r="CX245" s="76">
        <f t="shared" si="1917"/>
        <v>3889651.04</v>
      </c>
      <c r="CY245" s="76">
        <f t="shared" si="1918"/>
        <v>6200683.4100000001</v>
      </c>
      <c r="CZ245" s="76">
        <f t="shared" si="1919"/>
        <v>4177364.8355555553</v>
      </c>
      <c r="DA245" s="76">
        <f t="shared" si="1920"/>
        <v>7558819.9500000011</v>
      </c>
      <c r="DB245" s="76">
        <f t="shared" si="1921"/>
        <v>8086556.3752941182</v>
      </c>
      <c r="DC245" s="76">
        <f t="shared" si="1922"/>
        <v>2526532.7521008402</v>
      </c>
      <c r="DD245" s="76">
        <f t="shared" si="1922"/>
        <v>0</v>
      </c>
      <c r="DE245" s="88">
        <f t="shared" si="1924"/>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923"/>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25"/>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905"/>
        <v>1345214.2857142857</v>
      </c>
      <c r="CM246" s="76">
        <f t="shared" si="1906"/>
        <v>926257.69230769249</v>
      </c>
      <c r="CN246" s="76">
        <f t="shared" si="1907"/>
        <v>3133055.9314285717</v>
      </c>
      <c r="CO246" s="76">
        <f t="shared" si="1908"/>
        <v>3961983.4285714291</v>
      </c>
      <c r="CP246" s="76">
        <f t="shared" si="1909"/>
        <v>3259702.6005555554</v>
      </c>
      <c r="CQ246" s="76">
        <f t="shared" si="1910"/>
        <v>1806695.1861538456</v>
      </c>
      <c r="CR246" s="76">
        <f t="shared" si="1911"/>
        <v>789711.4963888888</v>
      </c>
      <c r="CS246" s="76">
        <f t="shared" si="1912"/>
        <v>1690473.9341176471</v>
      </c>
      <c r="CT246" s="76">
        <f t="shared" si="1913"/>
        <v>3606165.0685714283</v>
      </c>
      <c r="CU246" s="76">
        <f t="shared" si="1914"/>
        <v>3451416.1755555551</v>
      </c>
      <c r="CV246" s="76">
        <f t="shared" si="1915"/>
        <v>2372242.5699999998</v>
      </c>
      <c r="CW246" s="76">
        <f t="shared" si="1916"/>
        <v>3091825.5625000005</v>
      </c>
      <c r="CX246" s="76">
        <f t="shared" si="1917"/>
        <v>1577284.6222222224</v>
      </c>
      <c r="CY246" s="76">
        <f t="shared" si="1918"/>
        <v>5996376.7343333336</v>
      </c>
      <c r="CZ246" s="76">
        <f t="shared" si="1919"/>
        <v>4183483.5147222215</v>
      </c>
      <c r="DA246" s="76">
        <f t="shared" si="1920"/>
        <v>7122919.7647058833</v>
      </c>
      <c r="DB246" s="76">
        <f t="shared" si="1921"/>
        <v>5800826.9117647056</v>
      </c>
      <c r="DC246" s="76">
        <f t="shared" si="1922"/>
        <v>1599655.4621848739</v>
      </c>
      <c r="DD246" s="76">
        <f t="shared" si="1922"/>
        <v>0</v>
      </c>
      <c r="DE246" s="88">
        <f t="shared" si="1924"/>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923"/>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25"/>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905"/>
        <v>452128.63571428572</v>
      </c>
      <c r="CM247" s="76">
        <f t="shared" si="1906"/>
        <v>1096403.8461538465</v>
      </c>
      <c r="CN247" s="76">
        <f t="shared" si="1907"/>
        <v>3031482.8571428573</v>
      </c>
      <c r="CO247" s="76">
        <f t="shared" si="1908"/>
        <v>3259960.2857142864</v>
      </c>
      <c r="CP247" s="76">
        <f t="shared" si="1909"/>
        <v>1873308.2794444447</v>
      </c>
      <c r="CQ247" s="76">
        <f t="shared" si="1910"/>
        <v>716281.78461538441</v>
      </c>
      <c r="CR247" s="76">
        <f t="shared" si="1911"/>
        <v>1501511.4917647056</v>
      </c>
      <c r="CS247" s="76">
        <f t="shared" si="1912"/>
        <v>2386755.2455882356</v>
      </c>
      <c r="CT247" s="76">
        <f t="shared" si="1913"/>
        <v>3555849.4827272724</v>
      </c>
      <c r="CU247" s="76">
        <f t="shared" si="1914"/>
        <v>2519568.4291666662</v>
      </c>
      <c r="CV247" s="76">
        <f t="shared" si="1915"/>
        <v>1825232.9878947367</v>
      </c>
      <c r="CW247" s="76">
        <f t="shared" si="1916"/>
        <v>994449.75000000012</v>
      </c>
      <c r="CX247" s="76">
        <f t="shared" si="1917"/>
        <v>3203721.8808333329</v>
      </c>
      <c r="CY247" s="76">
        <f t="shared" si="1918"/>
        <v>5610051.0070000002</v>
      </c>
      <c r="CZ247" s="76">
        <f t="shared" si="1919"/>
        <v>3867270.784</v>
      </c>
      <c r="DA247" s="76">
        <f t="shared" si="1920"/>
        <v>5396712.8127731103</v>
      </c>
      <c r="DB247" s="76">
        <f t="shared" si="1921"/>
        <v>3652504.4117647056</v>
      </c>
      <c r="DC247" s="76">
        <f t="shared" si="1922"/>
        <v>2050789.0651260505</v>
      </c>
      <c r="DD247" s="76">
        <f t="shared" si="1922"/>
        <v>0</v>
      </c>
      <c r="DE247" s="88">
        <f t="shared" si="1924"/>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23"/>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25"/>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905"/>
        <v>608104</v>
      </c>
      <c r="CM248" s="76">
        <f t="shared" si="1906"/>
        <v>1343884.2346153848</v>
      </c>
      <c r="CN248" s="76">
        <f t="shared" si="1907"/>
        <v>2501212.1142857145</v>
      </c>
      <c r="CO248" s="76">
        <f t="shared" si="1908"/>
        <v>2761703.3142857146</v>
      </c>
      <c r="CP248" s="76">
        <f t="shared" si="1909"/>
        <v>1279630.138888889</v>
      </c>
      <c r="CQ248" s="76">
        <f t="shared" si="1910"/>
        <v>1243590.1753846153</v>
      </c>
      <c r="CR248" s="76">
        <f t="shared" si="1911"/>
        <v>2350965.6564705879</v>
      </c>
      <c r="CS248" s="76">
        <f t="shared" si="1912"/>
        <v>2274067.88</v>
      </c>
      <c r="CT248" s="76">
        <f t="shared" si="1913"/>
        <v>3504675.0750000002</v>
      </c>
      <c r="CU248" s="76">
        <f t="shared" si="1914"/>
        <v>1827408.4149999998</v>
      </c>
      <c r="CV248" s="76">
        <f t="shared" si="1915"/>
        <v>869282.39473684202</v>
      </c>
      <c r="CW248" s="76">
        <f t="shared" si="1916"/>
        <v>2735758.5587500003</v>
      </c>
      <c r="CX248" s="76">
        <f t="shared" si="1917"/>
        <v>3114840.854166666</v>
      </c>
      <c r="CY248" s="76">
        <f t="shared" si="1918"/>
        <v>6044803.1546666669</v>
      </c>
      <c r="CZ248" s="76">
        <f t="shared" si="1919"/>
        <v>3762018.5749999993</v>
      </c>
      <c r="DA248" s="76">
        <f t="shared" si="1920"/>
        <v>3676251.0924369753</v>
      </c>
      <c r="DB248" s="76">
        <f t="shared" si="1921"/>
        <v>2330894.1176470588</v>
      </c>
      <c r="DC248" s="76">
        <f t="shared" si="1922"/>
        <v>2756710.4578991598</v>
      </c>
      <c r="DD248" s="76">
        <f t="shared" si="1922"/>
        <v>0</v>
      </c>
      <c r="DE248" s="88">
        <f t="shared" si="1924"/>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23"/>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25"/>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905"/>
        <v>860797.28</v>
      </c>
      <c r="CM249" s="76">
        <f t="shared" si="1906"/>
        <v>1274004.6690000002</v>
      </c>
      <c r="CN249" s="76">
        <f t="shared" si="1907"/>
        <v>2041435.7090909092</v>
      </c>
      <c r="CO249" s="76">
        <f t="shared" si="1908"/>
        <v>1590889.0285714287</v>
      </c>
      <c r="CP249" s="76">
        <f t="shared" si="1909"/>
        <v>420844.4444444445</v>
      </c>
      <c r="CQ249" s="76">
        <f t="shared" si="1910"/>
        <v>2206617.5492307693</v>
      </c>
      <c r="CR249" s="76">
        <f t="shared" si="1911"/>
        <v>2923962.0599999996</v>
      </c>
      <c r="CS249" s="76">
        <f t="shared" si="1912"/>
        <v>2197462.0325000002</v>
      </c>
      <c r="CT249" s="76">
        <f t="shared" si="1913"/>
        <v>3208432.9413636364</v>
      </c>
      <c r="CU249" s="76">
        <f t="shared" si="1914"/>
        <v>1025320.1152777777</v>
      </c>
      <c r="CV249" s="76">
        <f t="shared" si="1915"/>
        <v>1557950.756470588</v>
      </c>
      <c r="CW249" s="76">
        <f t="shared" si="1916"/>
        <v>3646272.4050000007</v>
      </c>
      <c r="CX249" s="76">
        <f t="shared" si="1917"/>
        <v>3556303.5480555552</v>
      </c>
      <c r="CY249" s="76">
        <f t="shared" si="1918"/>
        <v>4963987.4433333334</v>
      </c>
      <c r="CZ249" s="76">
        <f t="shared" si="1919"/>
        <v>2806906.3609999996</v>
      </c>
      <c r="DA249" s="76">
        <f t="shared" si="1920"/>
        <v>1797044.7058823532</v>
      </c>
      <c r="DB249" s="76">
        <f t="shared" si="1921"/>
        <v>3754355.2941176472</v>
      </c>
      <c r="DC249" s="76">
        <f t="shared" si="1922"/>
        <v>3636816.5732142855</v>
      </c>
      <c r="DD249" s="76">
        <f t="shared" si="1922"/>
        <v>0</v>
      </c>
      <c r="DE249" s="88">
        <f t="shared" si="1924"/>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23"/>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25"/>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905"/>
        <v>1050801.4080000001</v>
      </c>
      <c r="CM250" s="76">
        <f t="shared" si="1906"/>
        <v>843394.90733333351</v>
      </c>
      <c r="CN250" s="76">
        <f t="shared" si="1907"/>
        <v>1630391.9072727275</v>
      </c>
      <c r="CO250" s="76">
        <f t="shared" si="1908"/>
        <v>875887.71428571444</v>
      </c>
      <c r="CP250" s="76">
        <f t="shared" si="1909"/>
        <v>949600.27249999973</v>
      </c>
      <c r="CQ250" s="76">
        <f t="shared" si="1910"/>
        <v>1913160.2003846152</v>
      </c>
      <c r="CR250" s="76">
        <f t="shared" si="1911"/>
        <v>2452450.8565384615</v>
      </c>
      <c r="CS250" s="76">
        <f t="shared" si="1912"/>
        <v>1729087.3896428575</v>
      </c>
      <c r="CT250" s="76">
        <f t="shared" si="1913"/>
        <v>2631088.4595454545</v>
      </c>
      <c r="CU250" s="76">
        <f t="shared" si="1914"/>
        <v>1563637.3388888887</v>
      </c>
      <c r="CV250" s="76">
        <f t="shared" si="1915"/>
        <v>2229219.165588235</v>
      </c>
      <c r="CW250" s="76">
        <f t="shared" si="1916"/>
        <v>3539554.0193750011</v>
      </c>
      <c r="CX250" s="76">
        <f t="shared" si="1917"/>
        <v>3491141.9472222216</v>
      </c>
      <c r="CY250" s="76">
        <f t="shared" si="1918"/>
        <v>3959197.8553333334</v>
      </c>
      <c r="CZ250" s="76">
        <f t="shared" si="1919"/>
        <v>1767779.9999999998</v>
      </c>
      <c r="DA250" s="76">
        <f t="shared" si="1920"/>
        <v>3679418.9075630251</v>
      </c>
      <c r="DB250" s="76">
        <f t="shared" si="1921"/>
        <v>4646355.4135294119</v>
      </c>
      <c r="DC250" s="76">
        <f t="shared" si="1922"/>
        <v>3293555.2399553563</v>
      </c>
      <c r="DD250" s="76">
        <f t="shared" si="1922"/>
        <v>0</v>
      </c>
      <c r="DE250" s="88">
        <f t="shared" si="1924"/>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23"/>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25"/>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905"/>
        <v>871631.25000000012</v>
      </c>
      <c r="CM251" s="76">
        <f t="shared" si="1906"/>
        <v>759873.15733333351</v>
      </c>
      <c r="CN251" s="76">
        <f t="shared" si="1907"/>
        <v>311948.64545454551</v>
      </c>
      <c r="CO251" s="76">
        <f t="shared" si="1908"/>
        <v>1283932.0719999999</v>
      </c>
      <c r="CP251" s="76">
        <f t="shared" si="1909"/>
        <v>1457409.1374999995</v>
      </c>
      <c r="CQ251" s="76">
        <f t="shared" si="1910"/>
        <v>1837231.4846153846</v>
      </c>
      <c r="CR251" s="76">
        <f t="shared" si="1911"/>
        <v>2278915.9499999997</v>
      </c>
      <c r="CS251" s="76">
        <f t="shared" si="1912"/>
        <v>1510994.5071428574</v>
      </c>
      <c r="CT251" s="76">
        <f t="shared" si="1913"/>
        <v>1781644.5454545454</v>
      </c>
      <c r="CU251" s="76">
        <f t="shared" si="1914"/>
        <v>2159652.0611111107</v>
      </c>
      <c r="CV251" s="76">
        <f t="shared" si="1915"/>
        <v>1731992.2117647056</v>
      </c>
      <c r="CW251" s="76">
        <f t="shared" si="1916"/>
        <v>3722850.9500000007</v>
      </c>
      <c r="CX251" s="76">
        <f t="shared" si="1917"/>
        <v>3077700.3172222218</v>
      </c>
      <c r="CY251" s="76">
        <f t="shared" si="1918"/>
        <v>1308554.2126666666</v>
      </c>
      <c r="CZ251" s="76">
        <f t="shared" si="1919"/>
        <v>1718863.486666667</v>
      </c>
      <c r="DA251" s="76">
        <f t="shared" si="1920"/>
        <v>2811137.3735294114</v>
      </c>
      <c r="DB251" s="76">
        <f t="shared" si="1921"/>
        <v>4549071.8594117649</v>
      </c>
      <c r="DC251" s="76">
        <f t="shared" si="1922"/>
        <v>3044303.9764705882</v>
      </c>
      <c r="DD251" s="76">
        <f t="shared" si="1922"/>
        <v>0</v>
      </c>
      <c r="DE251" s="88">
        <f t="shared" si="1924"/>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23"/>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25"/>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905"/>
        <v>498560</v>
      </c>
      <c r="CM252" s="76">
        <f t="shared" si="1906"/>
        <v>177560</v>
      </c>
      <c r="CN252" s="76">
        <f t="shared" si="1907"/>
        <v>685154.45</v>
      </c>
      <c r="CO252" s="76">
        <f t="shared" si="1908"/>
        <v>1322664.7159999998</v>
      </c>
      <c r="CP252" s="76">
        <f t="shared" si="1909"/>
        <v>1494311.0283333333</v>
      </c>
      <c r="CQ252" s="76">
        <f t="shared" si="1910"/>
        <v>1596939.3474999999</v>
      </c>
      <c r="CR252" s="76">
        <f t="shared" si="1911"/>
        <v>2037632.0999999996</v>
      </c>
      <c r="CS252" s="76">
        <f t="shared" si="1912"/>
        <v>675706.10000000009</v>
      </c>
      <c r="CT252" s="76">
        <f t="shared" si="1913"/>
        <v>1762235.6611764706</v>
      </c>
      <c r="CU252" s="76">
        <f t="shared" si="1914"/>
        <v>2003771.4333333331</v>
      </c>
      <c r="CV252" s="76">
        <f t="shared" si="1915"/>
        <v>2312199.5191176464</v>
      </c>
      <c r="CW252" s="76">
        <f t="shared" si="1916"/>
        <v>4115167.6812500004</v>
      </c>
      <c r="CX252" s="76">
        <f t="shared" si="1917"/>
        <v>2729016.2355555552</v>
      </c>
      <c r="CY252" s="76">
        <f t="shared" si="1918"/>
        <v>3021106.2033613441</v>
      </c>
      <c r="CZ252" s="76">
        <f t="shared" si="1919"/>
        <v>2630518.1233333335</v>
      </c>
      <c r="DA252" s="76">
        <f t="shared" si="1920"/>
        <v>4994773.478571428</v>
      </c>
      <c r="DB252" s="76">
        <f t="shared" si="1921"/>
        <v>5307771.5023529418</v>
      </c>
      <c r="DC252" s="76">
        <f t="shared" si="1922"/>
        <v>2309040.9663865543</v>
      </c>
      <c r="DD252" s="76">
        <f t="shared" si="1922"/>
        <v>0</v>
      </c>
      <c r="DE252" s="88">
        <f t="shared" si="1924"/>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23"/>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25"/>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905"/>
        <v>479342.33600000001</v>
      </c>
      <c r="CM253" s="76">
        <f t="shared" si="1906"/>
        <v>948424.79812499997</v>
      </c>
      <c r="CN253" s="76">
        <f t="shared" si="1907"/>
        <v>1263980.30125</v>
      </c>
      <c r="CO253" s="76">
        <f t="shared" si="1908"/>
        <v>1284860.85375</v>
      </c>
      <c r="CP253" s="76">
        <f t="shared" si="1909"/>
        <v>1318789.9173333335</v>
      </c>
      <c r="CQ253" s="76">
        <f t="shared" si="1910"/>
        <v>1217576.1308333331</v>
      </c>
      <c r="CR253" s="76">
        <f t="shared" si="1911"/>
        <v>600052.99</v>
      </c>
      <c r="CS253" s="76">
        <f t="shared" si="1912"/>
        <v>1787339.6450000003</v>
      </c>
      <c r="CT253" s="76">
        <f t="shared" si="1913"/>
        <v>2257859.1935294117</v>
      </c>
      <c r="CU253" s="76">
        <f t="shared" si="1914"/>
        <v>2014937.6805555555</v>
      </c>
      <c r="CV253" s="76">
        <f t="shared" si="1915"/>
        <v>1891840.6191176469</v>
      </c>
      <c r="CW253" s="76">
        <f t="shared" si="1916"/>
        <v>2935434.6953125005</v>
      </c>
      <c r="CX253" s="76">
        <f t="shared" si="1917"/>
        <v>1337034.864705883</v>
      </c>
      <c r="CY253" s="76">
        <f t="shared" si="1918"/>
        <v>3222760.9552521002</v>
      </c>
      <c r="CZ253" s="76">
        <f t="shared" si="1919"/>
        <v>2736469.2650000001</v>
      </c>
      <c r="DA253" s="76">
        <f t="shared" si="1920"/>
        <v>4773680.525042017</v>
      </c>
      <c r="DB253" s="76">
        <f t="shared" si="1921"/>
        <v>4078528.6408928577</v>
      </c>
      <c r="DC253" s="76">
        <f t="shared" si="1922"/>
        <v>820504.20168067212</v>
      </c>
      <c r="DD253" s="76">
        <f t="shared" si="1922"/>
        <v>0</v>
      </c>
      <c r="DE253" s="88">
        <f t="shared" si="1924"/>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23"/>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25"/>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905"/>
        <v>149531.80000000002</v>
      </c>
      <c r="CM254" s="76">
        <f t="shared" si="1906"/>
        <v>1078066.39625</v>
      </c>
      <c r="CN254" s="76">
        <f t="shared" si="1907"/>
        <v>1202445.175</v>
      </c>
      <c r="CO254" s="76">
        <f t="shared" si="1908"/>
        <v>1530424.4900000002</v>
      </c>
      <c r="CP254" s="76">
        <f t="shared" si="1909"/>
        <v>1042144.0265384618</v>
      </c>
      <c r="CQ254" s="76">
        <f t="shared" si="1910"/>
        <v>392238.83333333343</v>
      </c>
      <c r="CR254" s="76">
        <f t="shared" si="1911"/>
        <v>2067132.003</v>
      </c>
      <c r="CS254" s="76">
        <f t="shared" si="1912"/>
        <v>1797000.2400000002</v>
      </c>
      <c r="CT254" s="76">
        <f t="shared" si="1913"/>
        <v>2580757.8491176474</v>
      </c>
      <c r="CU254" s="76">
        <f t="shared" si="1914"/>
        <v>1997868.3263888888</v>
      </c>
      <c r="CV254" s="76">
        <f t="shared" si="1915"/>
        <v>1397761.1470588236</v>
      </c>
      <c r="CW254" s="76">
        <f t="shared" si="1916"/>
        <v>1705653.1250000002</v>
      </c>
      <c r="CX254" s="76">
        <f t="shared" si="1917"/>
        <v>2889909.1852941187</v>
      </c>
      <c r="CY254" s="76">
        <f t="shared" si="1918"/>
        <v>3058120.4369747899</v>
      </c>
      <c r="CZ254" s="76">
        <f t="shared" si="1919"/>
        <v>2283593.162</v>
      </c>
      <c r="DA254" s="76">
        <f t="shared" si="1920"/>
        <v>4268085.0300840344</v>
      </c>
      <c r="DB254" s="76">
        <f t="shared" si="1921"/>
        <v>3424530.0892857146</v>
      </c>
      <c r="DC254" s="76">
        <f t="shared" si="1922"/>
        <v>3046260.71907563</v>
      </c>
      <c r="DD254" s="76">
        <f t="shared" si="1922"/>
        <v>0</v>
      </c>
      <c r="DE254" s="88">
        <f t="shared" si="1924"/>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23"/>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25"/>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905"/>
        <v>365308.32500000001</v>
      </c>
      <c r="CM255" s="76">
        <f t="shared" si="1906"/>
        <v>858872.52</v>
      </c>
      <c r="CN255" s="76">
        <f t="shared" si="1907"/>
        <v>1168054.8275000001</v>
      </c>
      <c r="CO255" s="76">
        <f t="shared" si="1908"/>
        <v>1433199.2850000001</v>
      </c>
      <c r="CP255" s="76">
        <f t="shared" si="1909"/>
        <v>871444.29615384643</v>
      </c>
      <c r="CQ255" s="76">
        <f t="shared" si="1910"/>
        <v>1439876.2133333336</v>
      </c>
      <c r="CR255" s="76">
        <f t="shared" si="1911"/>
        <v>1832178.1360000002</v>
      </c>
      <c r="CS255" s="76">
        <f t="shared" si="1912"/>
        <v>1735593.0375000001</v>
      </c>
      <c r="CT255" s="76">
        <f t="shared" si="1913"/>
        <v>2246222.3308823528</v>
      </c>
      <c r="CU255" s="76">
        <f t="shared" si="1914"/>
        <v>2131460.7916666665</v>
      </c>
      <c r="CV255" s="76">
        <f t="shared" si="1915"/>
        <v>968903.1083333334</v>
      </c>
      <c r="CW255" s="76">
        <f t="shared" si="1916"/>
        <v>3013764.1393750007</v>
      </c>
      <c r="CX255" s="76">
        <f t="shared" si="1917"/>
        <v>2662141.7471052636</v>
      </c>
      <c r="CY255" s="76">
        <f t="shared" si="1918"/>
        <v>2762987.5050840331</v>
      </c>
      <c r="CZ255" s="76">
        <f t="shared" si="1919"/>
        <v>2334760.6853333334</v>
      </c>
      <c r="DA255" s="76">
        <f t="shared" si="1920"/>
        <v>3345519.0655462188</v>
      </c>
      <c r="DB255" s="76">
        <f t="shared" si="1921"/>
        <v>1128521.4285714286</v>
      </c>
      <c r="DC255" s="76">
        <f t="shared" si="1922"/>
        <v>3238825.0166386547</v>
      </c>
      <c r="DD255" s="76">
        <f t="shared" si="1922"/>
        <v>0</v>
      </c>
      <c r="DE255" s="88">
        <f t="shared" si="1924"/>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23"/>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25"/>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905"/>
        <v>370351.80000000005</v>
      </c>
      <c r="CM256" s="76">
        <f t="shared" si="1906"/>
        <v>584919.97083333333</v>
      </c>
      <c r="CN256" s="76">
        <f t="shared" si="1907"/>
        <v>888529.71428571444</v>
      </c>
      <c r="CO256" s="76">
        <f t="shared" si="1908"/>
        <v>1271067.9700000002</v>
      </c>
      <c r="CP256" s="76">
        <f t="shared" si="1909"/>
        <v>362095.44636363635</v>
      </c>
      <c r="CQ256" s="76">
        <f t="shared" si="1910"/>
        <v>1372500.2188888888</v>
      </c>
      <c r="CR256" s="76">
        <f t="shared" si="1911"/>
        <v>1777038.9600000002</v>
      </c>
      <c r="CS256" s="76">
        <f t="shared" si="1912"/>
        <v>1534102.6015000001</v>
      </c>
      <c r="CT256" s="76">
        <f t="shared" si="1913"/>
        <v>2014408.7052941178</v>
      </c>
      <c r="CU256" s="76">
        <f t="shared" si="1914"/>
        <v>938355.55333333334</v>
      </c>
      <c r="CV256" s="76">
        <f t="shared" si="1915"/>
        <v>2182221.1033333335</v>
      </c>
      <c r="CW256" s="76">
        <f t="shared" si="1916"/>
        <v>3083308.240384616</v>
      </c>
      <c r="CX256" s="76">
        <f t="shared" si="1917"/>
        <v>2936748.7531578955</v>
      </c>
      <c r="CY256" s="76">
        <f t="shared" si="1918"/>
        <v>2956670.3079831931</v>
      </c>
      <c r="CZ256" s="76">
        <f t="shared" si="1919"/>
        <v>1796368.8293333335</v>
      </c>
      <c r="DA256" s="76">
        <f t="shared" si="1920"/>
        <v>1266028.5714285711</v>
      </c>
      <c r="DB256" s="76">
        <f t="shared" si="1921"/>
        <v>4497411.7133928575</v>
      </c>
      <c r="DC256" s="76">
        <f t="shared" si="1922"/>
        <v>3155453.7398319324</v>
      </c>
      <c r="DD256" s="76">
        <f t="shared" si="1922"/>
        <v>0</v>
      </c>
      <c r="DE256" s="88">
        <f t="shared" si="1924"/>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23"/>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25"/>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905"/>
        <v>609000</v>
      </c>
      <c r="CM257" s="76">
        <f t="shared" si="1906"/>
        <v>592642.59750000003</v>
      </c>
      <c r="CN257" s="76">
        <f t="shared" si="1907"/>
        <v>660471.42857142864</v>
      </c>
      <c r="CO257" s="76">
        <f t="shared" si="1908"/>
        <v>273535.5733333333</v>
      </c>
      <c r="CP257" s="76">
        <f t="shared" si="1909"/>
        <v>882056.01909090905</v>
      </c>
      <c r="CQ257" s="76">
        <f t="shared" si="1910"/>
        <v>1324293.9222222224</v>
      </c>
      <c r="CR257" s="76">
        <f t="shared" si="1911"/>
        <v>2009153.8880000003</v>
      </c>
      <c r="CS257" s="76">
        <f t="shared" si="1912"/>
        <v>1308398.1285000001</v>
      </c>
      <c r="CT257" s="76">
        <f t="shared" si="1913"/>
        <v>1662953.5094117648</v>
      </c>
      <c r="CU257" s="76">
        <f t="shared" si="1914"/>
        <v>2123182.4986666669</v>
      </c>
      <c r="CV257" s="76">
        <f t="shared" si="1915"/>
        <v>1969287.2533333334</v>
      </c>
      <c r="CW257" s="76">
        <f t="shared" si="1916"/>
        <v>3356131.759615385</v>
      </c>
      <c r="CX257" s="76">
        <f t="shared" si="1917"/>
        <v>2848103.0694117649</v>
      </c>
      <c r="CY257" s="76">
        <f t="shared" si="1918"/>
        <v>2404386.7336134454</v>
      </c>
      <c r="CZ257" s="76">
        <f t="shared" si="1919"/>
        <v>1128978.857142857</v>
      </c>
      <c r="DA257" s="76">
        <f t="shared" si="1920"/>
        <v>3894995.8214285709</v>
      </c>
      <c r="DB257" s="76">
        <f t="shared" si="1921"/>
        <v>4373717.3517142851</v>
      </c>
      <c r="DC257" s="76">
        <f t="shared" si="1922"/>
        <v>2895770.7313025203</v>
      </c>
      <c r="DD257" s="76">
        <f t="shared" si="1922"/>
        <v>0</v>
      </c>
      <c r="DE257" s="88">
        <f t="shared" si="1924"/>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23"/>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25"/>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905"/>
        <v>606204.20000000007</v>
      </c>
      <c r="CM258" s="76">
        <f t="shared" si="1906"/>
        <v>450981.00874999998</v>
      </c>
      <c r="CN258" s="76">
        <f t="shared" si="1907"/>
        <v>224041.44</v>
      </c>
      <c r="CO258" s="76">
        <f t="shared" si="1908"/>
        <v>882842.07666666654</v>
      </c>
      <c r="CP258" s="76">
        <f t="shared" si="1909"/>
        <v>955117.28181818209</v>
      </c>
      <c r="CQ258" s="76">
        <f t="shared" si="1910"/>
        <v>1281827.9911111114</v>
      </c>
      <c r="CR258" s="76">
        <f t="shared" si="1911"/>
        <v>1464327.0020000001</v>
      </c>
      <c r="CS258" s="76">
        <f t="shared" si="1912"/>
        <v>1013917.9140000001</v>
      </c>
      <c r="CT258" s="76">
        <f t="shared" si="1913"/>
        <v>725088.20000000019</v>
      </c>
      <c r="CU258" s="76">
        <f t="shared" si="1914"/>
        <v>1700097.5384615385</v>
      </c>
      <c r="CV258" s="76">
        <f t="shared" si="1915"/>
        <v>1809141.3843749999</v>
      </c>
      <c r="CW258" s="76">
        <f t="shared" si="1916"/>
        <v>2259209.5950000002</v>
      </c>
      <c r="CX258" s="76">
        <f t="shared" si="1917"/>
        <v>2593997.905882353</v>
      </c>
      <c r="CY258" s="76">
        <f t="shared" si="1918"/>
        <v>1450979.2692857143</v>
      </c>
      <c r="CZ258" s="76">
        <f t="shared" si="1919"/>
        <v>2316088.0269523803</v>
      </c>
      <c r="DA258" s="76">
        <f t="shared" si="1920"/>
        <v>3242283.9186554612</v>
      </c>
      <c r="DB258" s="76">
        <f t="shared" si="1921"/>
        <v>5180313.4010204077</v>
      </c>
      <c r="DC258" s="76">
        <f t="shared" si="1922"/>
        <v>2548353.8921848736</v>
      </c>
      <c r="DD258" s="76">
        <f t="shared" si="1922"/>
        <v>0</v>
      </c>
      <c r="DE258" s="88">
        <f t="shared" si="1924"/>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23"/>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25"/>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26">B259*AT259</f>
        <v>519750.00000000006</v>
      </c>
      <c r="CM259" s="76">
        <f t="shared" ref="CM259:CM322" si="1927">C259*AU259</f>
        <v>47451.250000000007</v>
      </c>
      <c r="CN259" s="76">
        <f t="shared" ref="CN259:CN322" si="1928">D259*AV259</f>
        <v>732204.31200000003</v>
      </c>
      <c r="CO259" s="76">
        <f t="shared" ref="CO259:CO322" si="1929">E259*AW259</f>
        <v>829960.81333333312</v>
      </c>
      <c r="CP259" s="76">
        <f t="shared" ref="CP259:CP322" si="1930">F259*AX259</f>
        <v>939510.306818182</v>
      </c>
      <c r="CQ259" s="76">
        <f t="shared" ref="CQ259:CQ322" si="1931">G259*AY259</f>
        <v>975679.19222222222</v>
      </c>
      <c r="CR259" s="76">
        <f t="shared" ref="CR259:CR322" si="1932">H259*AZ259</f>
        <v>873677.72400000016</v>
      </c>
      <c r="CS259" s="76">
        <f t="shared" ref="CS259:CS322" si="1933">I259*BA259</f>
        <v>496527.2857142858</v>
      </c>
      <c r="CT259" s="76">
        <f t="shared" ref="CT259:CT322" si="1934">J259*BB259</f>
        <v>2283194.0000000005</v>
      </c>
      <c r="CU259" s="76">
        <f t="shared" ref="CU259:CU322" si="1935">K259*BC259</f>
        <v>1666817.9092307696</v>
      </c>
      <c r="CV259" s="76">
        <f t="shared" ref="CV259:CV322" si="1936">L259*BD259</f>
        <v>1881436.9499999997</v>
      </c>
      <c r="CW259" s="76">
        <f t="shared" ref="CW259:CW322" si="1937">M259*BE259</f>
        <v>2618928.3238461539</v>
      </c>
      <c r="CX259" s="76">
        <f t="shared" ref="CX259:CX322" si="1938">N259*BF259</f>
        <v>2016645.465882353</v>
      </c>
      <c r="CY259" s="76">
        <f t="shared" ref="CY259:CY322" si="1939">O259*BG259</f>
        <v>3162152.5178571427</v>
      </c>
      <c r="CZ259" s="76">
        <f t="shared" ref="CZ259:CZ322" si="1940">P259*BH259</f>
        <v>2193106.6928571425</v>
      </c>
      <c r="DA259" s="76">
        <f t="shared" ref="DA259:DA322" si="1941">Q259*BI259</f>
        <v>3883024.2315966375</v>
      </c>
      <c r="DB259" s="76">
        <f t="shared" ref="DB259:DB322" si="1942">R259*BJ259</f>
        <v>4477109.6428571427</v>
      </c>
      <c r="DC259" s="76">
        <f t="shared" ref="DC259:DD322" si="1943">S259*BK259</f>
        <v>1801685.5042016804</v>
      </c>
      <c r="DD259" s="76">
        <f t="shared" si="1943"/>
        <v>0</v>
      </c>
      <c r="DE259" s="88">
        <f t="shared" si="1924"/>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44">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25"/>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26"/>
        <v>337118.07500000001</v>
      </c>
      <c r="CM260" s="76">
        <f t="shared" si="1927"/>
        <v>800967.83812500013</v>
      </c>
      <c r="CN260" s="76">
        <f t="shared" si="1928"/>
        <v>952456.17600000009</v>
      </c>
      <c r="CO260" s="76">
        <f t="shared" si="1929"/>
        <v>774056.2799999998</v>
      </c>
      <c r="CP260" s="76">
        <f t="shared" si="1930"/>
        <v>788073.86454545474</v>
      </c>
      <c r="CQ260" s="76">
        <f t="shared" si="1931"/>
        <v>779381.54666666663</v>
      </c>
      <c r="CR260" s="76">
        <f t="shared" si="1932"/>
        <v>178560.00000000003</v>
      </c>
      <c r="CS260" s="76">
        <f t="shared" si="1933"/>
        <v>1601636.5428571431</v>
      </c>
      <c r="CT260" s="76">
        <f t="shared" si="1934"/>
        <v>2079485.6939999999</v>
      </c>
      <c r="CU260" s="76">
        <f t="shared" si="1935"/>
        <v>1579174.7738461541</v>
      </c>
      <c r="CV260" s="76">
        <f t="shared" si="1936"/>
        <v>1514927.6300000001</v>
      </c>
      <c r="CW260" s="76">
        <f t="shared" si="1937"/>
        <v>1893318.625</v>
      </c>
      <c r="CX260" s="76">
        <f t="shared" si="1938"/>
        <v>964570.30250000022</v>
      </c>
      <c r="CY260" s="76">
        <f t="shared" si="1939"/>
        <v>2192956.193846154</v>
      </c>
      <c r="CZ260" s="76">
        <f t="shared" si="1940"/>
        <v>2028167.5354285713</v>
      </c>
      <c r="DA260" s="76">
        <f t="shared" si="1941"/>
        <v>3425832.5299999993</v>
      </c>
      <c r="DB260" s="76">
        <f t="shared" si="1942"/>
        <v>3892186.8079591836</v>
      </c>
      <c r="DC260" s="76">
        <f t="shared" si="1943"/>
        <v>863812.49999999988</v>
      </c>
      <c r="DD260" s="76">
        <f t="shared" si="1943"/>
        <v>0</v>
      </c>
      <c r="DE260" s="88">
        <f t="shared" ref="DE260:DE323" si="1945">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44"/>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46">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26"/>
        <v>104066.66666666664</v>
      </c>
      <c r="CM261" s="76">
        <f t="shared" si="1927"/>
        <v>685528.57142857148</v>
      </c>
      <c r="CN261" s="76">
        <f t="shared" si="1928"/>
        <v>749626.91199999989</v>
      </c>
      <c r="CO261" s="76">
        <f t="shared" si="1929"/>
        <v>775677.74333333317</v>
      </c>
      <c r="CP261" s="76">
        <f t="shared" si="1930"/>
        <v>830347.32045454555</v>
      </c>
      <c r="CQ261" s="76">
        <f t="shared" si="1931"/>
        <v>226992.85714285713</v>
      </c>
      <c r="CR261" s="76">
        <f t="shared" si="1932"/>
        <v>1051723.2960000001</v>
      </c>
      <c r="CS261" s="76">
        <f t="shared" si="1933"/>
        <v>1557580.0428571431</v>
      </c>
      <c r="CT261" s="76">
        <f t="shared" si="1934"/>
        <v>2128201.02</v>
      </c>
      <c r="CU261" s="76">
        <f t="shared" si="1935"/>
        <v>1423301.830909091</v>
      </c>
      <c r="CV261" s="76">
        <f t="shared" si="1936"/>
        <v>1036632.6300000001</v>
      </c>
      <c r="CW261" s="76">
        <f t="shared" si="1937"/>
        <v>625966.92307692289</v>
      </c>
      <c r="CX261" s="76">
        <f t="shared" si="1938"/>
        <v>2088388.2293750006</v>
      </c>
      <c r="CY261" s="76">
        <f t="shared" si="1939"/>
        <v>2158993.0830769232</v>
      </c>
      <c r="CZ261" s="76">
        <f t="shared" si="1940"/>
        <v>1817632.4767346941</v>
      </c>
      <c r="DA261" s="76">
        <f t="shared" si="1941"/>
        <v>2681820.2699999996</v>
      </c>
      <c r="DB261" s="76">
        <f t="shared" si="1942"/>
        <v>3505707.6020408161</v>
      </c>
      <c r="DC261" s="76">
        <f t="shared" si="1943"/>
        <v>2264086.9093303569</v>
      </c>
      <c r="DD261" s="76">
        <f t="shared" si="1943"/>
        <v>0</v>
      </c>
      <c r="DE261" s="88">
        <f t="shared" si="1945"/>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44"/>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46"/>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26"/>
        <v>358522.48916666658</v>
      </c>
      <c r="CM262" s="76">
        <f t="shared" si="1927"/>
        <v>733697.77142857155</v>
      </c>
      <c r="CN262" s="76">
        <f t="shared" si="1928"/>
        <v>729271.05599999998</v>
      </c>
      <c r="CO262" s="76">
        <f t="shared" si="1929"/>
        <v>769192.75333333318</v>
      </c>
      <c r="CP262" s="76">
        <f t="shared" si="1930"/>
        <v>998433.57636363641</v>
      </c>
      <c r="CQ262" s="76">
        <f t="shared" si="1931"/>
        <v>978848.38142857142</v>
      </c>
      <c r="CR262" s="76">
        <f t="shared" si="1932"/>
        <v>1420243.5200000005</v>
      </c>
      <c r="CS262" s="76">
        <f t="shared" si="1933"/>
        <v>1496508.0974999999</v>
      </c>
      <c r="CT262" s="76">
        <f t="shared" si="1934"/>
        <v>2142495.9920000001</v>
      </c>
      <c r="CU262" s="76">
        <f t="shared" si="1935"/>
        <v>1130228.9763636363</v>
      </c>
      <c r="CV262" s="76">
        <f t="shared" si="1936"/>
        <v>502778.18181818177</v>
      </c>
      <c r="CW262" s="76">
        <f t="shared" si="1937"/>
        <v>2186961.3519230764</v>
      </c>
      <c r="CX262" s="76">
        <f t="shared" si="1938"/>
        <v>2398692.8918750002</v>
      </c>
      <c r="CY262" s="76">
        <f t="shared" si="1939"/>
        <v>2389845.36</v>
      </c>
      <c r="CZ262" s="76">
        <f t="shared" si="1940"/>
        <v>2169291.506285714</v>
      </c>
      <c r="DA262" s="76">
        <f t="shared" si="1941"/>
        <v>2307972.4999999995</v>
      </c>
      <c r="DB262" s="76">
        <f t="shared" si="1942"/>
        <v>1442400.0000000002</v>
      </c>
      <c r="DC262" s="76">
        <f t="shared" si="1943"/>
        <v>2661351.2664285712</v>
      </c>
      <c r="DD262" s="76">
        <f t="shared" si="1943"/>
        <v>0</v>
      </c>
      <c r="DE262" s="88">
        <f t="shared" si="1945"/>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44"/>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46"/>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26"/>
        <v>427342.33333333326</v>
      </c>
      <c r="CM263" s="76">
        <f t="shared" si="1927"/>
        <v>736820.00000000012</v>
      </c>
      <c r="CN263" s="76">
        <f t="shared" si="1928"/>
        <v>728488.11199999996</v>
      </c>
      <c r="CO263" s="76">
        <f t="shared" si="1929"/>
        <v>918235.16666666651</v>
      </c>
      <c r="CP263" s="76">
        <f t="shared" si="1930"/>
        <v>226218.51</v>
      </c>
      <c r="CQ263" s="76">
        <f t="shared" si="1931"/>
        <v>1038110.9657142858</v>
      </c>
      <c r="CR263" s="76">
        <f t="shared" si="1932"/>
        <v>1309937.8218750004</v>
      </c>
      <c r="CS263" s="76">
        <f t="shared" si="1933"/>
        <v>1488605.2668750002</v>
      </c>
      <c r="CT263" s="76">
        <f t="shared" si="1934"/>
        <v>1766752.6227272726</v>
      </c>
      <c r="CU263" s="76">
        <f t="shared" si="1935"/>
        <v>490132.96818181826</v>
      </c>
      <c r="CV263" s="76">
        <f t="shared" si="1936"/>
        <v>1455601.0472727271</v>
      </c>
      <c r="CW263" s="76">
        <f t="shared" si="1937"/>
        <v>2151294.5154999997</v>
      </c>
      <c r="CX263" s="76">
        <f t="shared" si="1938"/>
        <v>2309718.2725</v>
      </c>
      <c r="CY263" s="76">
        <f t="shared" si="1939"/>
        <v>1945653.2346153848</v>
      </c>
      <c r="CZ263" s="76">
        <f t="shared" si="1940"/>
        <v>1775454.9428571425</v>
      </c>
      <c r="DA263" s="76">
        <f t="shared" si="1941"/>
        <v>1093249.387755102</v>
      </c>
      <c r="DB263" s="76">
        <f t="shared" si="1942"/>
        <v>4012511.4938775515</v>
      </c>
      <c r="DC263" s="76">
        <f t="shared" si="1943"/>
        <v>2915082.2576470594</v>
      </c>
      <c r="DD263" s="76">
        <f t="shared" si="1943"/>
        <v>0</v>
      </c>
      <c r="DE263" s="88">
        <f t="shared" si="1945"/>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44"/>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46"/>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26"/>
        <v>454707.99999999994</v>
      </c>
      <c r="CM264" s="76">
        <f t="shared" si="1927"/>
        <v>745879.87857142871</v>
      </c>
      <c r="CN264" s="76">
        <f t="shared" si="1928"/>
        <v>722522.80799999996</v>
      </c>
      <c r="CO264" s="76">
        <f t="shared" si="1929"/>
        <v>145039.99999999997</v>
      </c>
      <c r="CP264" s="76">
        <f t="shared" si="1930"/>
        <v>815071.63500000001</v>
      </c>
      <c r="CQ264" s="76">
        <f t="shared" si="1931"/>
        <v>830841.22285714292</v>
      </c>
      <c r="CR264" s="76">
        <f t="shared" si="1932"/>
        <v>1095097.5731250003</v>
      </c>
      <c r="CS264" s="76">
        <f t="shared" si="1933"/>
        <v>1214926.899375</v>
      </c>
      <c r="CT264" s="76">
        <f t="shared" si="1934"/>
        <v>1408746.9627272727</v>
      </c>
      <c r="CU264" s="76">
        <f t="shared" si="1935"/>
        <v>1523848.2827272729</v>
      </c>
      <c r="CV264" s="76">
        <f t="shared" si="1936"/>
        <v>1336004.6377777779</v>
      </c>
      <c r="CW264" s="76">
        <f t="shared" si="1937"/>
        <v>2006149.1499999997</v>
      </c>
      <c r="CX264" s="76">
        <f t="shared" si="1938"/>
        <v>2150544.4018750004</v>
      </c>
      <c r="CY264" s="76">
        <f t="shared" si="1939"/>
        <v>1596019.1596153849</v>
      </c>
      <c r="CZ264" s="76">
        <f t="shared" si="1940"/>
        <v>1441551.4285714284</v>
      </c>
      <c r="DA264" s="76">
        <f t="shared" si="1941"/>
        <v>2531953.2541326531</v>
      </c>
      <c r="DB264" s="76">
        <f t="shared" si="1942"/>
        <v>4403970.3910714285</v>
      </c>
      <c r="DC264" s="76">
        <f t="shared" si="1943"/>
        <v>2581223.0929411771</v>
      </c>
      <c r="DD264" s="76">
        <f t="shared" si="1943"/>
        <v>0</v>
      </c>
      <c r="DE264" s="88">
        <f t="shared" si="1945"/>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44"/>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46"/>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26"/>
        <v>502352.39999999991</v>
      </c>
      <c r="CM265" s="76">
        <f t="shared" si="1927"/>
        <v>408740.75714285718</v>
      </c>
      <c r="CN265" s="76">
        <f t="shared" si="1928"/>
        <v>58823.999999999993</v>
      </c>
      <c r="CO265" s="76">
        <f t="shared" si="1929"/>
        <v>708440.72666666657</v>
      </c>
      <c r="CP265" s="76">
        <f t="shared" si="1930"/>
        <v>602881.0610000001</v>
      </c>
      <c r="CQ265" s="76">
        <f t="shared" si="1931"/>
        <v>920010.29571428581</v>
      </c>
      <c r="CR265" s="76">
        <f t="shared" si="1932"/>
        <v>1202417.28</v>
      </c>
      <c r="CS265" s="76">
        <f t="shared" si="1933"/>
        <v>997577.25312499993</v>
      </c>
      <c r="CT265" s="76">
        <f t="shared" si="1934"/>
        <v>716063.63636363624</v>
      </c>
      <c r="CU265" s="76">
        <f t="shared" si="1935"/>
        <v>1288529.5312500002</v>
      </c>
      <c r="CV265" s="76">
        <f t="shared" si="1936"/>
        <v>1425446.5750000002</v>
      </c>
      <c r="CW265" s="76">
        <f t="shared" si="1937"/>
        <v>1787500.3326923077</v>
      </c>
      <c r="CX265" s="76">
        <f t="shared" si="1938"/>
        <v>2054372.7609375</v>
      </c>
      <c r="CY265" s="76">
        <f t="shared" si="1939"/>
        <v>666097.86363636365</v>
      </c>
      <c r="CZ265" s="76">
        <f t="shared" si="1940"/>
        <v>1805621.9349999998</v>
      </c>
      <c r="DA265" s="76">
        <f t="shared" si="1941"/>
        <v>2946475.12</v>
      </c>
      <c r="DB265" s="76">
        <f t="shared" si="1942"/>
        <v>4173457.5035714288</v>
      </c>
      <c r="DC265" s="76">
        <f t="shared" si="1943"/>
        <v>2491246.3058823533</v>
      </c>
      <c r="DD265" s="76">
        <f t="shared" si="1943"/>
        <v>0</v>
      </c>
      <c r="DE265" s="88">
        <f t="shared" si="1945"/>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44"/>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46"/>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26"/>
        <v>529577.49999999988</v>
      </c>
      <c r="CM266" s="76">
        <f t="shared" si="1927"/>
        <v>10800</v>
      </c>
      <c r="CN266" s="76">
        <f t="shared" si="1928"/>
        <v>636003.88399999996</v>
      </c>
      <c r="CO266" s="76">
        <f t="shared" si="1929"/>
        <v>747636.55333333323</v>
      </c>
      <c r="CP266" s="76">
        <f t="shared" si="1930"/>
        <v>653174.2350000001</v>
      </c>
      <c r="CQ266" s="76">
        <f t="shared" si="1931"/>
        <v>825000.91285714286</v>
      </c>
      <c r="CR266" s="76">
        <f t="shared" si="1932"/>
        <v>677470.71999999997</v>
      </c>
      <c r="CS266" s="76">
        <f t="shared" si="1933"/>
        <v>267558.66666666663</v>
      </c>
      <c r="CT266" s="76">
        <f t="shared" si="1934"/>
        <v>1649041.9249999998</v>
      </c>
      <c r="CU266" s="76">
        <f t="shared" si="1935"/>
        <v>1682030.355</v>
      </c>
      <c r="CV266" s="76">
        <f t="shared" si="1936"/>
        <v>1504535.42</v>
      </c>
      <c r="CW266" s="76">
        <f t="shared" si="1937"/>
        <v>1776936.3784615386</v>
      </c>
      <c r="CX266" s="76">
        <f t="shared" si="1938"/>
        <v>1753873.0731249999</v>
      </c>
      <c r="CY266" s="76">
        <f t="shared" si="1939"/>
        <v>2570165.0909090908</v>
      </c>
      <c r="CZ266" s="76">
        <f t="shared" si="1940"/>
        <v>1945470.5771428568</v>
      </c>
      <c r="DA266" s="76">
        <f t="shared" si="1941"/>
        <v>2959709.5336224493</v>
      </c>
      <c r="DB266" s="76">
        <f t="shared" si="1942"/>
        <v>3777658.3073469391</v>
      </c>
      <c r="DC266" s="76">
        <f t="shared" si="1943"/>
        <v>1485781.5126050424</v>
      </c>
      <c r="DD266" s="76">
        <f t="shared" si="1943"/>
        <v>0</v>
      </c>
      <c r="DE266" s="88">
        <f t="shared" si="1945"/>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44"/>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46"/>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26"/>
        <v>344070.42999999993</v>
      </c>
      <c r="CM267" s="76">
        <f t="shared" si="1927"/>
        <v>757823.85000000009</v>
      </c>
      <c r="CN267" s="76">
        <f t="shared" si="1928"/>
        <v>555897.59999999998</v>
      </c>
      <c r="CO267" s="76">
        <f t="shared" si="1929"/>
        <v>683522.36</v>
      </c>
      <c r="CP267" s="76">
        <f t="shared" si="1930"/>
        <v>686717.1675000001</v>
      </c>
      <c r="CQ267" s="76">
        <f t="shared" si="1931"/>
        <v>634112.32714285713</v>
      </c>
      <c r="CR267" s="76">
        <f t="shared" si="1932"/>
        <v>328224.60000000003</v>
      </c>
      <c r="CS267" s="76">
        <f t="shared" si="1933"/>
        <v>1095331.3716666666</v>
      </c>
      <c r="CT267" s="76">
        <f t="shared" si="1934"/>
        <v>1647261.0760000001</v>
      </c>
      <c r="CU267" s="76">
        <f t="shared" si="1935"/>
        <v>1759265.9876923079</v>
      </c>
      <c r="CV267" s="76">
        <f t="shared" si="1936"/>
        <v>1293824.5433333332</v>
      </c>
      <c r="CW267" s="76">
        <f t="shared" si="1937"/>
        <v>1347860.4369230771</v>
      </c>
      <c r="CX267" s="76">
        <f t="shared" si="1938"/>
        <v>1044443.7671875</v>
      </c>
      <c r="CY267" s="76">
        <f t="shared" si="1939"/>
        <v>2158296.7285000002</v>
      </c>
      <c r="CZ267" s="76">
        <f t="shared" si="1940"/>
        <v>1763320.4299047615</v>
      </c>
      <c r="DA267" s="76">
        <f t="shared" si="1941"/>
        <v>2504314.1204081634</v>
      </c>
      <c r="DB267" s="76">
        <f t="shared" si="1942"/>
        <v>3013227.2031818186</v>
      </c>
      <c r="DC267" s="76">
        <f t="shared" si="1943"/>
        <v>1043285.7142857144</v>
      </c>
      <c r="DD267" s="76">
        <f t="shared" si="1943"/>
        <v>0</v>
      </c>
      <c r="DE267" s="88">
        <f t="shared" si="1945"/>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44"/>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46"/>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26"/>
        <v>55736.2</v>
      </c>
      <c r="CM268" s="76">
        <f t="shared" si="1927"/>
        <v>627638.46444444463</v>
      </c>
      <c r="CN268" s="76">
        <f t="shared" si="1928"/>
        <v>748776.22399999993</v>
      </c>
      <c r="CO268" s="76">
        <f t="shared" si="1929"/>
        <v>485111.64499999996</v>
      </c>
      <c r="CP268" s="76">
        <f t="shared" si="1930"/>
        <v>600602.29166666674</v>
      </c>
      <c r="CQ268" s="76">
        <f t="shared" si="1931"/>
        <v>133550.20799999998</v>
      </c>
      <c r="CR268" s="76">
        <f t="shared" si="1932"/>
        <v>1092779.49</v>
      </c>
      <c r="CS268" s="76">
        <f t="shared" si="1933"/>
        <v>1270695.4650000003</v>
      </c>
      <c r="CT268" s="76">
        <f t="shared" si="1934"/>
        <v>1675452.493</v>
      </c>
      <c r="CU268" s="76">
        <f t="shared" si="1935"/>
        <v>1452211.0911538466</v>
      </c>
      <c r="CV268" s="76">
        <f t="shared" si="1936"/>
        <v>947024.40166666661</v>
      </c>
      <c r="CW268" s="76">
        <f t="shared" si="1937"/>
        <v>553574.54545454541</v>
      </c>
      <c r="CX268" s="76">
        <f t="shared" si="1938"/>
        <v>1773697.87625</v>
      </c>
      <c r="CY268" s="76">
        <f t="shared" si="1939"/>
        <v>2136995.0959999999</v>
      </c>
      <c r="CZ268" s="76">
        <f t="shared" si="1940"/>
        <v>1438697.3408571426</v>
      </c>
      <c r="DA268" s="76">
        <f t="shared" si="1941"/>
        <v>2174986.6816666666</v>
      </c>
      <c r="DB268" s="76">
        <f t="shared" si="1942"/>
        <v>1024265.9740259742</v>
      </c>
      <c r="DC268" s="76">
        <f t="shared" si="1943"/>
        <v>2105800.6678571431</v>
      </c>
      <c r="DD268" s="76">
        <f t="shared" si="1943"/>
        <v>0</v>
      </c>
      <c r="DE268" s="88">
        <f t="shared" si="1945"/>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44"/>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46"/>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26"/>
        <v>432076.21799999994</v>
      </c>
      <c r="CM269" s="76">
        <f t="shared" si="1927"/>
        <v>651705.2662500001</v>
      </c>
      <c r="CN269" s="76">
        <f t="shared" si="1928"/>
        <v>706768.47199999995</v>
      </c>
      <c r="CO269" s="76">
        <f t="shared" si="1929"/>
        <v>545442.37333333329</v>
      </c>
      <c r="CP269" s="76">
        <f t="shared" si="1930"/>
        <v>391428.58333333337</v>
      </c>
      <c r="CQ269" s="76">
        <f t="shared" si="1931"/>
        <v>702014.89599999995</v>
      </c>
      <c r="CR269" s="76">
        <f t="shared" si="1932"/>
        <v>928596.98200000008</v>
      </c>
      <c r="CS269" s="76">
        <f t="shared" si="1933"/>
        <v>1091046.4949999999</v>
      </c>
      <c r="CT269" s="76">
        <f t="shared" si="1934"/>
        <v>1612166.966</v>
      </c>
      <c r="CU269" s="76">
        <f t="shared" si="1935"/>
        <v>1054008.2457692311</v>
      </c>
      <c r="CV269" s="76">
        <f t="shared" si="1936"/>
        <v>233919.41666666669</v>
      </c>
      <c r="CW269" s="76">
        <f t="shared" si="1937"/>
        <v>1890278.9090909089</v>
      </c>
      <c r="CX269" s="76">
        <f t="shared" si="1938"/>
        <v>1680753.7727272727</v>
      </c>
      <c r="CY269" s="76">
        <f t="shared" si="1939"/>
        <v>2206534.4865000001</v>
      </c>
      <c r="CZ269" s="76">
        <f t="shared" si="1940"/>
        <v>1636879.2616666667</v>
      </c>
      <c r="DA269" s="76">
        <f t="shared" si="1941"/>
        <v>1167502.8571428573</v>
      </c>
      <c r="DB269" s="76">
        <f t="shared" si="1942"/>
        <v>786204.15584415593</v>
      </c>
      <c r="DC269" s="76">
        <f t="shared" si="1943"/>
        <v>2341330.8363636369</v>
      </c>
      <c r="DD269" s="76">
        <f t="shared" si="1943"/>
        <v>0</v>
      </c>
      <c r="DE269" s="88">
        <f t="shared" si="1945"/>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44"/>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46"/>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26"/>
        <v>377027.63999999996</v>
      </c>
      <c r="CM270" s="76">
        <f t="shared" si="1927"/>
        <v>542925.96500000008</v>
      </c>
      <c r="CN270" s="76">
        <f t="shared" si="1928"/>
        <v>688347.68</v>
      </c>
      <c r="CO270" s="76">
        <f t="shared" si="1929"/>
        <v>428009.58499999996</v>
      </c>
      <c r="CP270" s="76">
        <f t="shared" si="1930"/>
        <v>72464.000000000015</v>
      </c>
      <c r="CQ270" s="76">
        <f t="shared" si="1931"/>
        <v>802528.848</v>
      </c>
      <c r="CR270" s="76">
        <f t="shared" si="1932"/>
        <v>994980.64</v>
      </c>
      <c r="CS270" s="76">
        <f t="shared" si="1933"/>
        <v>935163.84499999986</v>
      </c>
      <c r="CT270" s="76">
        <f t="shared" si="1934"/>
        <v>1645585.2874999999</v>
      </c>
      <c r="CU270" s="76">
        <f t="shared" si="1935"/>
        <v>491631.67692307686</v>
      </c>
      <c r="CV270" s="76">
        <f t="shared" si="1936"/>
        <v>1489130.0083333335</v>
      </c>
      <c r="CW270" s="76">
        <f t="shared" si="1937"/>
        <v>1345341.759090909</v>
      </c>
      <c r="CX270" s="76">
        <f t="shared" si="1938"/>
        <v>1340898.3644444444</v>
      </c>
      <c r="CY270" s="76">
        <f t="shared" si="1939"/>
        <v>1940588.0865</v>
      </c>
      <c r="CZ270" s="76">
        <f t="shared" si="1940"/>
        <v>1179329.3999999999</v>
      </c>
      <c r="DA270" s="76">
        <f t="shared" si="1941"/>
        <v>702600.00000000012</v>
      </c>
      <c r="DB270" s="76">
        <f t="shared" si="1942"/>
        <v>2988123.934545455</v>
      </c>
      <c r="DC270" s="76">
        <f t="shared" si="1943"/>
        <v>2770821.7618181822</v>
      </c>
      <c r="DD270" s="76">
        <f t="shared" si="1943"/>
        <v>0</v>
      </c>
      <c r="DE270" s="88">
        <f t="shared" si="1945"/>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44"/>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46"/>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26"/>
        <v>337521.1939999999</v>
      </c>
      <c r="CM271" s="76">
        <f t="shared" si="1927"/>
        <v>510379.48</v>
      </c>
      <c r="CN271" s="76">
        <f t="shared" si="1928"/>
        <v>457974.56000000006</v>
      </c>
      <c r="CO271" s="76">
        <f t="shared" si="1929"/>
        <v>89888.306666666656</v>
      </c>
      <c r="CP271" s="76">
        <f t="shared" si="1930"/>
        <v>536834.88000000012</v>
      </c>
      <c r="CQ271" s="76">
        <f t="shared" si="1931"/>
        <v>720847.75</v>
      </c>
      <c r="CR271" s="76">
        <f t="shared" si="1932"/>
        <v>1087952.7450000001</v>
      </c>
      <c r="CS271" s="76">
        <f t="shared" si="1933"/>
        <v>878366.91249999986</v>
      </c>
      <c r="CT271" s="76">
        <f t="shared" si="1934"/>
        <v>1414916.5799999998</v>
      </c>
      <c r="CU271" s="76">
        <f t="shared" si="1935"/>
        <v>1341272.8138461537</v>
      </c>
      <c r="CV271" s="76">
        <f t="shared" si="1936"/>
        <v>987820.01000000013</v>
      </c>
      <c r="CW271" s="76">
        <f t="shared" si="1937"/>
        <v>1198689.925</v>
      </c>
      <c r="CX271" s="76">
        <f t="shared" si="1938"/>
        <v>1541598</v>
      </c>
      <c r="CY271" s="76">
        <f t="shared" si="1939"/>
        <v>1559933.7254999999</v>
      </c>
      <c r="CZ271" s="76">
        <f t="shared" si="1940"/>
        <v>860400.00000000012</v>
      </c>
      <c r="DA271" s="76">
        <f t="shared" si="1941"/>
        <v>2893735.0514285718</v>
      </c>
      <c r="DB271" s="76">
        <f t="shared" si="1942"/>
        <v>2777770.8115584422</v>
      </c>
      <c r="DC271" s="76">
        <f t="shared" si="1943"/>
        <v>2226425.3600000003</v>
      </c>
      <c r="DD271" s="76">
        <f t="shared" si="1943"/>
        <v>0</v>
      </c>
      <c r="DE271" s="88">
        <f t="shared" si="1945"/>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44"/>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46"/>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26"/>
        <v>374735.04799999989</v>
      </c>
      <c r="CM272" s="76">
        <f t="shared" si="1927"/>
        <v>238771.06399999998</v>
      </c>
      <c r="CN272" s="76">
        <f t="shared" si="1928"/>
        <v>58471.933333333334</v>
      </c>
      <c r="CO272" s="76">
        <f t="shared" si="1929"/>
        <v>527749.60666666669</v>
      </c>
      <c r="CP272" s="76">
        <f t="shared" si="1930"/>
        <v>470230.41333333333</v>
      </c>
      <c r="CQ272" s="76">
        <f t="shared" si="1931"/>
        <v>499140.6</v>
      </c>
      <c r="CR272" s="76">
        <f t="shared" si="1932"/>
        <v>847688.49</v>
      </c>
      <c r="CS272" s="76">
        <f t="shared" si="1933"/>
        <v>713101.23499999987</v>
      </c>
      <c r="CT272" s="76">
        <f t="shared" si="1934"/>
        <v>686738.74499999988</v>
      </c>
      <c r="CU272" s="76">
        <f t="shared" si="1935"/>
        <v>977508.13050000009</v>
      </c>
      <c r="CV272" s="76">
        <f t="shared" si="1936"/>
        <v>1011422.3200000001</v>
      </c>
      <c r="CW272" s="76">
        <f t="shared" si="1937"/>
        <v>1255822.3631249997</v>
      </c>
      <c r="CX272" s="76">
        <f t="shared" si="1938"/>
        <v>1534640.7709090905</v>
      </c>
      <c r="CY272" s="76">
        <f t="shared" si="1939"/>
        <v>468594.15500000003</v>
      </c>
      <c r="CZ272" s="76">
        <f t="shared" si="1940"/>
        <v>1349702.1</v>
      </c>
      <c r="DA272" s="76">
        <f t="shared" si="1941"/>
        <v>2641748.1311904765</v>
      </c>
      <c r="DB272" s="76">
        <f t="shared" si="1942"/>
        <v>3789030.855</v>
      </c>
      <c r="DC272" s="76">
        <f t="shared" si="1943"/>
        <v>1269752.8755555558</v>
      </c>
      <c r="DD272" s="76">
        <f t="shared" si="1943"/>
        <v>0</v>
      </c>
      <c r="DE272" s="88">
        <f t="shared" si="1945"/>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44"/>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46"/>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26"/>
        <v>318689.13799999992</v>
      </c>
      <c r="CM273" s="76">
        <f t="shared" si="1927"/>
        <v>59772.422857142861</v>
      </c>
      <c r="CN273" s="76">
        <f t="shared" si="1928"/>
        <v>524537.005</v>
      </c>
      <c r="CO273" s="76">
        <f t="shared" si="1929"/>
        <v>716745.6333333333</v>
      </c>
      <c r="CP273" s="76">
        <f t="shared" si="1930"/>
        <v>469479.52285714279</v>
      </c>
      <c r="CQ273" s="76">
        <f t="shared" si="1931"/>
        <v>361824.22499999998</v>
      </c>
      <c r="CR273" s="76">
        <f t="shared" si="1932"/>
        <v>654731.88</v>
      </c>
      <c r="CS273" s="76">
        <f t="shared" si="1933"/>
        <v>371294.685</v>
      </c>
      <c r="CT273" s="76">
        <f t="shared" si="1934"/>
        <v>1979600.5074999998</v>
      </c>
      <c r="CU273" s="76">
        <f t="shared" si="1935"/>
        <v>1172955.1230000001</v>
      </c>
      <c r="CV273" s="76">
        <f t="shared" si="1936"/>
        <v>1205934.23</v>
      </c>
      <c r="CW273" s="76">
        <f t="shared" si="1937"/>
        <v>1323281.4581249997</v>
      </c>
      <c r="CX273" s="76">
        <f t="shared" si="1938"/>
        <v>1272956.5818181816</v>
      </c>
      <c r="CY273" s="76">
        <f t="shared" si="1939"/>
        <v>1756035.1706250003</v>
      </c>
      <c r="CZ273" s="76">
        <f t="shared" si="1940"/>
        <v>1302811.3370833336</v>
      </c>
      <c r="DA273" s="76">
        <f t="shared" si="1941"/>
        <v>3178310.9188095243</v>
      </c>
      <c r="DB273" s="76">
        <f t="shared" si="1942"/>
        <v>2480627.6764285713</v>
      </c>
      <c r="DC273" s="76">
        <f t="shared" si="1943"/>
        <v>765888.88888888911</v>
      </c>
      <c r="DD273" s="76">
        <f t="shared" si="1943"/>
        <v>0</v>
      </c>
      <c r="DE273" s="88">
        <f t="shared" si="1945"/>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44"/>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46"/>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26"/>
        <v>89410.047999999981</v>
      </c>
      <c r="CM274" s="76">
        <f t="shared" si="1927"/>
        <v>580428.89428571437</v>
      </c>
      <c r="CN274" s="76">
        <f t="shared" si="1928"/>
        <v>484372.59333333338</v>
      </c>
      <c r="CO274" s="76">
        <f t="shared" si="1929"/>
        <v>468466.2</v>
      </c>
      <c r="CP274" s="76">
        <f t="shared" si="1930"/>
        <v>501120.54857142852</v>
      </c>
      <c r="CQ274" s="76">
        <f t="shared" si="1931"/>
        <v>203603.22499999998</v>
      </c>
      <c r="CR274" s="76">
        <f t="shared" si="1932"/>
        <v>219500</v>
      </c>
      <c r="CS274" s="76">
        <f t="shared" si="1933"/>
        <v>892705.8600000001</v>
      </c>
      <c r="CT274" s="76">
        <f t="shared" si="1934"/>
        <v>1683930.4844999998</v>
      </c>
      <c r="CU274" s="76">
        <f t="shared" si="1935"/>
        <v>1187606.9275</v>
      </c>
      <c r="CV274" s="76">
        <f t="shared" si="1936"/>
        <v>1024077.91</v>
      </c>
      <c r="CW274" s="76">
        <f t="shared" si="1937"/>
        <v>618765.90187499986</v>
      </c>
      <c r="CX274" s="76">
        <f t="shared" si="1938"/>
        <v>527411.85</v>
      </c>
      <c r="CY274" s="76">
        <f t="shared" si="1939"/>
        <v>1746875.6537500003</v>
      </c>
      <c r="CZ274" s="76">
        <f t="shared" si="1940"/>
        <v>1880060.4854166671</v>
      </c>
      <c r="DA274" s="76">
        <f t="shared" si="1941"/>
        <v>2160921.564761905</v>
      </c>
      <c r="DB274" s="76">
        <f t="shared" si="1942"/>
        <v>2089174.6950000001</v>
      </c>
      <c r="DC274" s="76">
        <f t="shared" si="1943"/>
        <v>20088.888888888894</v>
      </c>
      <c r="DD274" s="76">
        <f t="shared" si="1943"/>
        <v>0</v>
      </c>
      <c r="DE274" s="88">
        <f t="shared" si="1945"/>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44"/>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46"/>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26"/>
        <v>17553.799999999996</v>
      </c>
      <c r="CM275" s="76">
        <f t="shared" si="1927"/>
        <v>494367.4485714286</v>
      </c>
      <c r="CN275" s="76">
        <f t="shared" si="1928"/>
        <v>438477.75</v>
      </c>
      <c r="CO275" s="76">
        <f t="shared" si="1929"/>
        <v>459425.24833333329</v>
      </c>
      <c r="CP275" s="76">
        <f t="shared" si="1930"/>
        <v>456797.99785714282</v>
      </c>
      <c r="CQ275" s="76">
        <f t="shared" si="1931"/>
        <v>21000</v>
      </c>
      <c r="CR275" s="76">
        <f t="shared" si="1932"/>
        <v>571235.80000000005</v>
      </c>
      <c r="CS275" s="76">
        <f t="shared" si="1933"/>
        <v>788486.4</v>
      </c>
      <c r="CT275" s="76">
        <f t="shared" si="1934"/>
        <v>1458880.9109999998</v>
      </c>
      <c r="CU275" s="76">
        <f t="shared" si="1935"/>
        <v>1120005.9675</v>
      </c>
      <c r="CV275" s="76">
        <f t="shared" si="1936"/>
        <v>796053.54</v>
      </c>
      <c r="CW275" s="76">
        <f t="shared" si="1937"/>
        <v>131943.73499999996</v>
      </c>
      <c r="CX275" s="76">
        <f t="shared" si="1938"/>
        <v>1636828.78125</v>
      </c>
      <c r="CY275" s="76">
        <f t="shared" si="1939"/>
        <v>2197765.7550000004</v>
      </c>
      <c r="CZ275" s="76">
        <f t="shared" si="1940"/>
        <v>1598376.6066666667</v>
      </c>
      <c r="DA275" s="76">
        <f t="shared" si="1941"/>
        <v>1536843.580952381</v>
      </c>
      <c r="DB275" s="76">
        <f t="shared" si="1942"/>
        <v>1544665.1785714286</v>
      </c>
      <c r="DC275" s="76">
        <f t="shared" si="1943"/>
        <v>1851020.8577777783</v>
      </c>
      <c r="DD275" s="76">
        <f t="shared" si="1943"/>
        <v>0</v>
      </c>
      <c r="DE275" s="88">
        <f t="shared" si="1945"/>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44"/>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46"/>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26"/>
        <v>179589.71599999996</v>
      </c>
      <c r="CM276" s="76">
        <f t="shared" si="1927"/>
        <v>538131.58299999998</v>
      </c>
      <c r="CN276" s="76">
        <f t="shared" si="1928"/>
        <v>516076.69</v>
      </c>
      <c r="CO276" s="76">
        <f t="shared" si="1929"/>
        <v>483069.2533333333</v>
      </c>
      <c r="CP276" s="76">
        <f t="shared" si="1930"/>
        <v>298268.62571428571</v>
      </c>
      <c r="CQ276" s="76">
        <f t="shared" si="1931"/>
        <v>523046.64999999997</v>
      </c>
      <c r="CR276" s="76">
        <f t="shared" si="1932"/>
        <v>84992.8</v>
      </c>
      <c r="CS276" s="76">
        <f t="shared" si="1933"/>
        <v>902266.79999999981</v>
      </c>
      <c r="CT276" s="76">
        <f t="shared" si="1934"/>
        <v>1391783.04375</v>
      </c>
      <c r="CU276" s="76">
        <f t="shared" si="1935"/>
        <v>663891.61125000007</v>
      </c>
      <c r="CV276" s="76">
        <f t="shared" si="1936"/>
        <v>174460.5</v>
      </c>
      <c r="CW276" s="76">
        <f t="shared" si="1937"/>
        <v>1337824.6199999996</v>
      </c>
      <c r="CX276" s="76">
        <f t="shared" si="1938"/>
        <v>1112249.25</v>
      </c>
      <c r="CY276" s="76">
        <f t="shared" si="1939"/>
        <v>1850248.4331250002</v>
      </c>
      <c r="CZ276" s="76">
        <f t="shared" si="1940"/>
        <v>1506136.9833333329</v>
      </c>
      <c r="DA276" s="76">
        <f t="shared" si="1941"/>
        <v>1036966.7976190477</v>
      </c>
      <c r="DB276" s="76">
        <f t="shared" si="1942"/>
        <v>653040.00000000012</v>
      </c>
      <c r="DC276" s="76">
        <f t="shared" si="1943"/>
        <v>1867101.7622222228</v>
      </c>
      <c r="DD276" s="76">
        <f t="shared" si="1943"/>
        <v>0</v>
      </c>
      <c r="DE276" s="88">
        <f t="shared" si="1945"/>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44"/>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46"/>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26"/>
        <v>149479.99999999997</v>
      </c>
      <c r="CM277" s="76">
        <f t="shared" si="1927"/>
        <v>528207.81000000006</v>
      </c>
      <c r="CN277" s="76">
        <f t="shared" si="1928"/>
        <v>583981.88</v>
      </c>
      <c r="CO277" s="76">
        <f t="shared" si="1929"/>
        <v>489701.39166666666</v>
      </c>
      <c r="CP277" s="76">
        <f t="shared" si="1930"/>
        <v>25300.286250000001</v>
      </c>
      <c r="CQ277" s="76">
        <f t="shared" si="1931"/>
        <v>594383.27</v>
      </c>
      <c r="CR277" s="76">
        <f t="shared" si="1932"/>
        <v>121387.8</v>
      </c>
      <c r="CS277" s="76">
        <f t="shared" si="1933"/>
        <v>1037630.7879999998</v>
      </c>
      <c r="CT277" s="76">
        <f t="shared" si="1934"/>
        <v>1409092.3874999997</v>
      </c>
      <c r="CU277" s="76">
        <f t="shared" si="1935"/>
        <v>277287.19500000001</v>
      </c>
      <c r="CV277" s="76">
        <f t="shared" si="1936"/>
        <v>1343004.03</v>
      </c>
      <c r="CW277" s="76">
        <f t="shared" si="1937"/>
        <v>996945.69</v>
      </c>
      <c r="CX277" s="76">
        <f t="shared" si="1938"/>
        <v>1242153.45</v>
      </c>
      <c r="CY277" s="76">
        <f t="shared" si="1939"/>
        <v>1797220.6006250002</v>
      </c>
      <c r="CZ277" s="76">
        <f t="shared" si="1940"/>
        <v>1186694.0083333331</v>
      </c>
      <c r="DA277" s="76">
        <f t="shared" si="1941"/>
        <v>383000</v>
      </c>
      <c r="DB277" s="76">
        <f t="shared" si="1942"/>
        <v>2693871.3708571433</v>
      </c>
      <c r="DC277" s="76">
        <f t="shared" si="1943"/>
        <v>2683948.8800000008</v>
      </c>
      <c r="DD277" s="76">
        <f t="shared" si="1943"/>
        <v>0</v>
      </c>
      <c r="DE277" s="88">
        <f t="shared" si="1945"/>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44"/>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46"/>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26"/>
        <v>238899.94599999994</v>
      </c>
      <c r="CM278" s="76">
        <f t="shared" si="1927"/>
        <v>642753.15</v>
      </c>
      <c r="CN278" s="76">
        <f t="shared" si="1928"/>
        <v>454997.35166666668</v>
      </c>
      <c r="CO278" s="76">
        <f t="shared" si="1929"/>
        <v>55840.72</v>
      </c>
      <c r="CP278" s="76">
        <f t="shared" si="1930"/>
        <v>440319.08624999999</v>
      </c>
      <c r="CQ278" s="76">
        <f t="shared" si="1931"/>
        <v>474208.08</v>
      </c>
      <c r="CR278" s="76">
        <f t="shared" si="1932"/>
        <v>143650</v>
      </c>
      <c r="CS278" s="76">
        <f t="shared" si="1933"/>
        <v>868965.40399999986</v>
      </c>
      <c r="CT278" s="76">
        <f t="shared" si="1934"/>
        <v>1061190.1416666666</v>
      </c>
      <c r="CU278" s="76">
        <f t="shared" si="1935"/>
        <v>1067724.8025</v>
      </c>
      <c r="CV278" s="76">
        <f t="shared" si="1936"/>
        <v>940442.4</v>
      </c>
      <c r="CW278" s="76">
        <f t="shared" si="1937"/>
        <v>1222618.8390000002</v>
      </c>
      <c r="CX278" s="76">
        <f t="shared" si="1938"/>
        <v>1322184.0299999998</v>
      </c>
      <c r="CY278" s="76">
        <f t="shared" si="1939"/>
        <v>1495791.6256250001</v>
      </c>
      <c r="CZ278" s="76">
        <f t="shared" si="1940"/>
        <v>656075</v>
      </c>
      <c r="DA278" s="76">
        <f t="shared" si="1941"/>
        <v>2138094.7642857144</v>
      </c>
      <c r="DB278" s="76">
        <f t="shared" si="1942"/>
        <v>2514884.2500000005</v>
      </c>
      <c r="DC278" s="76">
        <f t="shared" si="1943"/>
        <v>1744545.4777777782</v>
      </c>
      <c r="DD278" s="76">
        <f t="shared" si="1943"/>
        <v>0</v>
      </c>
      <c r="DE278" s="88">
        <f t="shared" si="1945"/>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44"/>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46"/>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26"/>
        <v>190833.43999999997</v>
      </c>
      <c r="CM279" s="76">
        <f t="shared" si="1927"/>
        <v>992298.06</v>
      </c>
      <c r="CN279" s="76">
        <f t="shared" si="1928"/>
        <v>164654</v>
      </c>
      <c r="CO279" s="76">
        <f t="shared" si="1929"/>
        <v>408863</v>
      </c>
      <c r="CP279" s="76">
        <f t="shared" si="1930"/>
        <v>309468.57500000007</v>
      </c>
      <c r="CQ279" s="76">
        <f t="shared" si="1931"/>
        <v>545953.22</v>
      </c>
      <c r="CR279" s="76">
        <f t="shared" si="1932"/>
        <v>221741.80000000002</v>
      </c>
      <c r="CS279" s="76">
        <f t="shared" si="1933"/>
        <v>875438.68999999983</v>
      </c>
      <c r="CT279" s="76">
        <f t="shared" si="1934"/>
        <v>367970.05</v>
      </c>
      <c r="CU279" s="76">
        <f t="shared" si="1935"/>
        <v>829565.44714285724</v>
      </c>
      <c r="CV279" s="76">
        <f t="shared" si="1936"/>
        <v>1233319.23</v>
      </c>
      <c r="CW279" s="76">
        <f t="shared" si="1937"/>
        <v>1326775.8233333332</v>
      </c>
      <c r="CX279" s="76">
        <f t="shared" si="1938"/>
        <v>1037045.4108333335</v>
      </c>
      <c r="CY279" s="76">
        <f t="shared" si="1939"/>
        <v>346130.53444444441</v>
      </c>
      <c r="CZ279" s="76">
        <f t="shared" si="1940"/>
        <v>1588281.5025000002</v>
      </c>
      <c r="DA279" s="76">
        <f t="shared" si="1941"/>
        <v>1401951.8830952381</v>
      </c>
      <c r="DB279" s="76">
        <f t="shared" si="1942"/>
        <v>2762065.3320000004</v>
      </c>
      <c r="DC279" s="76">
        <f t="shared" si="1943"/>
        <v>1860895.1138888893</v>
      </c>
      <c r="DD279" s="76">
        <f t="shared" si="1943"/>
        <v>0</v>
      </c>
      <c r="DE279" s="88">
        <f t="shared" si="1945"/>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44"/>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46"/>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26"/>
        <v>360866.93999999994</v>
      </c>
      <c r="CM280" s="76">
        <f t="shared" si="1927"/>
        <v>171247.99999999997</v>
      </c>
      <c r="CN280" s="76">
        <f t="shared" si="1928"/>
        <v>893368.75</v>
      </c>
      <c r="CO280" s="76">
        <f t="shared" si="1929"/>
        <v>585024.21666666667</v>
      </c>
      <c r="CP280" s="76">
        <f t="shared" si="1930"/>
        <v>374577.65</v>
      </c>
      <c r="CQ280" s="76">
        <f t="shared" si="1931"/>
        <v>364778.72000000003</v>
      </c>
      <c r="CR280" s="76">
        <f t="shared" si="1932"/>
        <v>140379.80000000002</v>
      </c>
      <c r="CS280" s="76">
        <f t="shared" si="1933"/>
        <v>162642.56799999997</v>
      </c>
      <c r="CT280" s="76">
        <f t="shared" si="1934"/>
        <v>1152211.5799999998</v>
      </c>
      <c r="CU280" s="76">
        <f t="shared" si="1935"/>
        <v>1023281.6575000001</v>
      </c>
      <c r="CV280" s="76">
        <f t="shared" si="1936"/>
        <v>1308725.3700000001</v>
      </c>
      <c r="CW280" s="76">
        <f t="shared" si="1937"/>
        <v>1394638.7111111111</v>
      </c>
      <c r="CX280" s="76">
        <f t="shared" si="1938"/>
        <v>946747.08166666678</v>
      </c>
      <c r="CY280" s="76">
        <f t="shared" si="1939"/>
        <v>1924401.1049999997</v>
      </c>
      <c r="CZ280" s="76">
        <f t="shared" si="1940"/>
        <v>1527748.3783333332</v>
      </c>
      <c r="DA280" s="76">
        <f t="shared" si="1941"/>
        <v>2085451.1955555554</v>
      </c>
      <c r="DB280" s="76">
        <f t="shared" si="1942"/>
        <v>1813055.3031250001</v>
      </c>
      <c r="DC280" s="76">
        <f t="shared" si="1943"/>
        <v>614411.11111111124</v>
      </c>
      <c r="DD280" s="76">
        <f t="shared" si="1943"/>
        <v>0</v>
      </c>
      <c r="DE280" s="88">
        <f t="shared" si="1945"/>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44"/>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46"/>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26"/>
        <v>318641.06199999992</v>
      </c>
      <c r="CM281" s="76">
        <f t="shared" si="1927"/>
        <v>619397.89999999991</v>
      </c>
      <c r="CN281" s="76">
        <f t="shared" si="1928"/>
        <v>860899.58799999999</v>
      </c>
      <c r="CO281" s="76">
        <f t="shared" si="1929"/>
        <v>596480.16333333333</v>
      </c>
      <c r="CP281" s="76">
        <f t="shared" si="1930"/>
        <v>269987.83500000002</v>
      </c>
      <c r="CQ281" s="76">
        <f t="shared" si="1931"/>
        <v>281611.53999999998</v>
      </c>
      <c r="CR281" s="76">
        <f t="shared" si="1932"/>
        <v>8008</v>
      </c>
      <c r="CS281" s="76">
        <f t="shared" si="1933"/>
        <v>923010.92999999993</v>
      </c>
      <c r="CT281" s="76">
        <f t="shared" si="1934"/>
        <v>1044808.825</v>
      </c>
      <c r="CU281" s="76">
        <f t="shared" si="1935"/>
        <v>900944.63</v>
      </c>
      <c r="CV281" s="76">
        <f t="shared" si="1936"/>
        <v>1370360.8075000001</v>
      </c>
      <c r="CW281" s="76">
        <f t="shared" si="1937"/>
        <v>1153632.2211111111</v>
      </c>
      <c r="CX281" s="76">
        <f t="shared" si="1938"/>
        <v>206159.84</v>
      </c>
      <c r="CY281" s="76">
        <f t="shared" si="1939"/>
        <v>1560298.9964926739</v>
      </c>
      <c r="CZ281" s="76">
        <f t="shared" si="1940"/>
        <v>2048148.5266666664</v>
      </c>
      <c r="DA281" s="76">
        <f t="shared" si="1941"/>
        <v>723381.86587301583</v>
      </c>
      <c r="DB281" s="76">
        <f t="shared" si="1942"/>
        <v>1917944.0303571429</v>
      </c>
      <c r="DC281" s="76">
        <f t="shared" si="1943"/>
        <v>182800.00000000003</v>
      </c>
      <c r="DD281" s="76">
        <f t="shared" si="1943"/>
        <v>0</v>
      </c>
      <c r="DE281" s="88">
        <f t="shared" si="1945"/>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44"/>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46"/>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26"/>
        <v>84279.764999999985</v>
      </c>
      <c r="CM282" s="76">
        <f t="shared" si="1927"/>
        <v>648791.09999999986</v>
      </c>
      <c r="CN282" s="76">
        <f t="shared" si="1928"/>
        <v>911178.71600000001</v>
      </c>
      <c r="CO282" s="76">
        <f t="shared" si="1929"/>
        <v>685820.48</v>
      </c>
      <c r="CP282" s="76">
        <f t="shared" si="1930"/>
        <v>396413.43</v>
      </c>
      <c r="CQ282" s="76">
        <f t="shared" si="1931"/>
        <v>30260.54</v>
      </c>
      <c r="CR282" s="76">
        <f t="shared" si="1932"/>
        <v>350606.60000000003</v>
      </c>
      <c r="CS282" s="76">
        <f t="shared" si="1933"/>
        <v>968128.19</v>
      </c>
      <c r="CT282" s="76">
        <f t="shared" si="1934"/>
        <v>790707.08499999996</v>
      </c>
      <c r="CU282" s="76">
        <f t="shared" si="1935"/>
        <v>734240.73499999999</v>
      </c>
      <c r="CV282" s="76">
        <f t="shared" si="1936"/>
        <v>1704999.5275000001</v>
      </c>
      <c r="CW282" s="76">
        <f t="shared" si="1937"/>
        <v>105200.50555555556</v>
      </c>
      <c r="CX282" s="76">
        <f t="shared" si="1938"/>
        <v>1479872.09</v>
      </c>
      <c r="CY282" s="76">
        <f t="shared" si="1939"/>
        <v>2226861.9604761899</v>
      </c>
      <c r="CZ282" s="76">
        <f t="shared" si="1940"/>
        <v>1558825.1099999999</v>
      </c>
      <c r="DA282" s="76">
        <f t="shared" si="1941"/>
        <v>544256.25158730161</v>
      </c>
      <c r="DB282" s="76">
        <f t="shared" si="1942"/>
        <v>1160794.642857143</v>
      </c>
      <c r="DC282" s="76">
        <f t="shared" si="1943"/>
        <v>1881939.4561111114</v>
      </c>
      <c r="DD282" s="76">
        <f t="shared" si="1943"/>
        <v>0</v>
      </c>
      <c r="DE282" s="88">
        <f t="shared" si="1945"/>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44"/>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46"/>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26"/>
        <v>638071.44499999995</v>
      </c>
      <c r="CM283" s="76">
        <f t="shared" si="1927"/>
        <v>606202.14999999991</v>
      </c>
      <c r="CN283" s="76">
        <f t="shared" si="1928"/>
        <v>907146.12800000003</v>
      </c>
      <c r="CO283" s="76">
        <f t="shared" si="1929"/>
        <v>568035.82666666678</v>
      </c>
      <c r="CP283" s="76">
        <f t="shared" si="1930"/>
        <v>212765.09</v>
      </c>
      <c r="CQ283" s="76">
        <f t="shared" si="1931"/>
        <v>497544.45</v>
      </c>
      <c r="CR283" s="76">
        <f t="shared" si="1932"/>
        <v>354248.2</v>
      </c>
      <c r="CS283" s="76">
        <f t="shared" si="1933"/>
        <v>884777.34</v>
      </c>
      <c r="CT283" s="76">
        <f t="shared" si="1934"/>
        <v>1100603.9349999998</v>
      </c>
      <c r="CU283" s="76">
        <f t="shared" si="1935"/>
        <v>550093.91500000004</v>
      </c>
      <c r="CV283" s="76">
        <f t="shared" si="1936"/>
        <v>27696.9</v>
      </c>
      <c r="CW283" s="76">
        <f t="shared" si="1937"/>
        <v>1615397.0372222222</v>
      </c>
      <c r="CX283" s="76">
        <f t="shared" si="1938"/>
        <v>1220089.3466666669</v>
      </c>
      <c r="CY283" s="76">
        <f t="shared" si="1939"/>
        <v>2090893.0188644687</v>
      </c>
      <c r="CZ283" s="76">
        <f t="shared" si="1940"/>
        <v>1251902.7966666666</v>
      </c>
      <c r="DA283" s="76">
        <f t="shared" si="1941"/>
        <v>359227.0817460317</v>
      </c>
      <c r="DB283" s="76">
        <f t="shared" si="1942"/>
        <v>301910.71428571432</v>
      </c>
      <c r="DC283" s="76">
        <f t="shared" si="1943"/>
        <v>1236407.406666667</v>
      </c>
      <c r="DD283" s="76">
        <f t="shared" si="1943"/>
        <v>0</v>
      </c>
      <c r="DE283" s="88">
        <f t="shared" si="1945"/>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44"/>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46"/>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26"/>
        <v>191415.69749999998</v>
      </c>
      <c r="CM284" s="76">
        <f t="shared" si="1927"/>
        <v>629076.32666666666</v>
      </c>
      <c r="CN284" s="76">
        <f t="shared" si="1928"/>
        <v>927982.50800000003</v>
      </c>
      <c r="CO284" s="76">
        <f t="shared" si="1929"/>
        <v>486613.70444444456</v>
      </c>
      <c r="CP284" s="76">
        <f t="shared" si="1930"/>
        <v>69891.500000000015</v>
      </c>
      <c r="CQ284" s="76">
        <f t="shared" si="1931"/>
        <v>454761.2</v>
      </c>
      <c r="CR284" s="76">
        <f t="shared" si="1932"/>
        <v>504475</v>
      </c>
      <c r="CS284" s="76">
        <f t="shared" si="1933"/>
        <v>1039828.32</v>
      </c>
      <c r="CT284" s="76">
        <f t="shared" si="1934"/>
        <v>1200533.4549999998</v>
      </c>
      <c r="CU284" s="76">
        <f t="shared" si="1935"/>
        <v>134549.60999999999</v>
      </c>
      <c r="CV284" s="76">
        <f t="shared" si="1936"/>
        <v>2562514.1850000001</v>
      </c>
      <c r="CW284" s="76">
        <f t="shared" si="1937"/>
        <v>1660057.2949999999</v>
      </c>
      <c r="CX284" s="76">
        <f t="shared" si="1938"/>
        <v>1549765.0444444446</v>
      </c>
      <c r="CY284" s="76">
        <f t="shared" si="1939"/>
        <v>2231225.1204395602</v>
      </c>
      <c r="CZ284" s="76">
        <f t="shared" si="1940"/>
        <v>944065.27999999991</v>
      </c>
      <c r="DA284" s="76">
        <f t="shared" si="1941"/>
        <v>125365.07936507936</v>
      </c>
      <c r="DB284" s="76">
        <f t="shared" si="1942"/>
        <v>1419761.1607142859</v>
      </c>
      <c r="DC284" s="76">
        <f t="shared" si="1943"/>
        <v>2401277.875</v>
      </c>
      <c r="DD284" s="76">
        <f t="shared" si="1943"/>
        <v>0</v>
      </c>
      <c r="DE284" s="88">
        <f t="shared" si="1945"/>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44"/>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46"/>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26"/>
        <v>286592.06999999995</v>
      </c>
      <c r="CM285" s="76">
        <f t="shared" si="1927"/>
        <v>689227.64999999991</v>
      </c>
      <c r="CN285" s="76">
        <f t="shared" si="1928"/>
        <v>785010.70799999998</v>
      </c>
      <c r="CO285" s="76">
        <f t="shared" si="1929"/>
        <v>5778.0800000000017</v>
      </c>
      <c r="CP285" s="76">
        <f t="shared" si="1930"/>
        <v>395028.24000000005</v>
      </c>
      <c r="CQ285" s="76">
        <f t="shared" si="1931"/>
        <v>414308.49</v>
      </c>
      <c r="CR285" s="76">
        <f t="shared" si="1932"/>
        <v>531230</v>
      </c>
      <c r="CS285" s="76">
        <f t="shared" si="1933"/>
        <v>900150.06</v>
      </c>
      <c r="CT285" s="76">
        <f t="shared" si="1934"/>
        <v>454104.36499999999</v>
      </c>
      <c r="CU285" s="76">
        <f t="shared" si="1935"/>
        <v>862278.48</v>
      </c>
      <c r="CV285" s="76">
        <f t="shared" si="1936"/>
        <v>2452499.8574999999</v>
      </c>
      <c r="CW285" s="76">
        <f t="shared" si="1937"/>
        <v>1712807.1289999997</v>
      </c>
      <c r="CX285" s="76">
        <f t="shared" si="1938"/>
        <v>1647507.2625000002</v>
      </c>
      <c r="CY285" s="76">
        <f t="shared" si="1939"/>
        <v>1907847.4577216115</v>
      </c>
      <c r="CZ285" s="76">
        <f t="shared" si="1940"/>
        <v>187066.66666666666</v>
      </c>
      <c r="DA285" s="76">
        <f t="shared" si="1941"/>
        <v>268829.1722222222</v>
      </c>
      <c r="DB285" s="76">
        <f t="shared" si="1942"/>
        <v>2162780.3459821432</v>
      </c>
      <c r="DC285" s="76">
        <f t="shared" si="1943"/>
        <v>1308201.3458333332</v>
      </c>
      <c r="DD285" s="76">
        <f t="shared" si="1943"/>
        <v>0</v>
      </c>
      <c r="DE285" s="88">
        <f t="shared" si="1945"/>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44"/>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46"/>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26"/>
        <v>435343.57874999993</v>
      </c>
      <c r="CM286" s="76">
        <f t="shared" si="1927"/>
        <v>631335.67499999993</v>
      </c>
      <c r="CN286" s="76">
        <f t="shared" si="1928"/>
        <v>170596.94666666668</v>
      </c>
      <c r="CO286" s="76">
        <f t="shared" si="1929"/>
        <v>620262.24750000006</v>
      </c>
      <c r="CP286" s="76">
        <f t="shared" si="1930"/>
        <v>465969.49000000005</v>
      </c>
      <c r="CQ286" s="76">
        <f t="shared" si="1931"/>
        <v>511772.79</v>
      </c>
      <c r="CR286" s="76">
        <f t="shared" si="1932"/>
        <v>686749.23333333328</v>
      </c>
      <c r="CS286" s="76">
        <f t="shared" si="1933"/>
        <v>665150.2333333334</v>
      </c>
      <c r="CT286" s="76">
        <f t="shared" si="1934"/>
        <v>101661</v>
      </c>
      <c r="CU286" s="76">
        <f t="shared" si="1935"/>
        <v>721865.02500000002</v>
      </c>
      <c r="CV286" s="76">
        <f t="shared" si="1936"/>
        <v>2246956.5900000003</v>
      </c>
      <c r="CW286" s="76">
        <f t="shared" si="1937"/>
        <v>1554759.5379999997</v>
      </c>
      <c r="CX286" s="76">
        <f t="shared" si="1938"/>
        <v>1528808.2425000002</v>
      </c>
      <c r="CY286" s="76">
        <f t="shared" si="1939"/>
        <v>102885.16799267397</v>
      </c>
      <c r="CZ286" s="76">
        <f t="shared" si="1940"/>
        <v>1023417.9433333332</v>
      </c>
      <c r="DA286" s="76">
        <f t="shared" si="1941"/>
        <v>2015644.534126984</v>
      </c>
      <c r="DB286" s="76">
        <f t="shared" si="1942"/>
        <v>1954522.8558035716</v>
      </c>
      <c r="DC286" s="76">
        <f t="shared" si="1943"/>
        <v>1363989.5333333332</v>
      </c>
      <c r="DD286" s="76">
        <f t="shared" si="1943"/>
        <v>0</v>
      </c>
      <c r="DE286" s="88">
        <f t="shared" si="1945"/>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44"/>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46"/>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26"/>
        <v>506651.31999999995</v>
      </c>
      <c r="CM287" s="76">
        <f t="shared" si="1927"/>
        <v>9029.9999999999982</v>
      </c>
      <c r="CN287" s="76">
        <f t="shared" si="1928"/>
        <v>662702.00666666671</v>
      </c>
      <c r="CO287" s="76">
        <f t="shared" si="1929"/>
        <v>531842.85000000009</v>
      </c>
      <c r="CP287" s="76">
        <f t="shared" si="1930"/>
        <v>451825.32000000007</v>
      </c>
      <c r="CQ287" s="76">
        <f t="shared" si="1931"/>
        <v>348291.28</v>
      </c>
      <c r="CR287" s="76">
        <f t="shared" si="1932"/>
        <v>573540.56666666665</v>
      </c>
      <c r="CS287" s="76">
        <f t="shared" si="1933"/>
        <v>395295.17333333334</v>
      </c>
      <c r="CT287" s="76">
        <f t="shared" si="1934"/>
        <v>998935.88499999989</v>
      </c>
      <c r="CU287" s="76">
        <f t="shared" si="1935"/>
        <v>820991.26857142861</v>
      </c>
      <c r="CV287" s="76">
        <f t="shared" si="1936"/>
        <v>2354399.3880000003</v>
      </c>
      <c r="CW287" s="76">
        <f t="shared" si="1937"/>
        <v>1608758.3999999997</v>
      </c>
      <c r="CX287" s="76">
        <f t="shared" si="1938"/>
        <v>1149778.5750000002</v>
      </c>
      <c r="CY287" s="76">
        <f t="shared" si="1939"/>
        <v>2314992.8768791207</v>
      </c>
      <c r="CZ287" s="76">
        <f t="shared" si="1940"/>
        <v>1495755.38</v>
      </c>
      <c r="DA287" s="76">
        <f t="shared" si="1941"/>
        <v>1196237.8799999999</v>
      </c>
      <c r="DB287" s="76">
        <f t="shared" si="1942"/>
        <v>2114761.1866071429</v>
      </c>
      <c r="DC287" s="76">
        <f t="shared" si="1943"/>
        <v>489208.33333333331</v>
      </c>
      <c r="DD287" s="76">
        <f t="shared" si="1943"/>
        <v>0</v>
      </c>
      <c r="DE287" s="88">
        <f t="shared" si="1945"/>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44"/>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46"/>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26"/>
        <v>401348.81624999997</v>
      </c>
      <c r="CM288" s="76">
        <f t="shared" si="1927"/>
        <v>860920.87999999989</v>
      </c>
      <c r="CN288" s="76">
        <f t="shared" si="1928"/>
        <v>694972.43333333347</v>
      </c>
      <c r="CO288" s="76">
        <f t="shared" si="1929"/>
        <v>441046.01250000007</v>
      </c>
      <c r="CP288" s="76">
        <f t="shared" si="1930"/>
        <v>414631.30000000005</v>
      </c>
      <c r="CQ288" s="76">
        <f t="shared" si="1931"/>
        <v>267553.06</v>
      </c>
      <c r="CR288" s="76">
        <f t="shared" si="1932"/>
        <v>132491.33333333331</v>
      </c>
      <c r="CS288" s="76">
        <f t="shared" si="1933"/>
        <v>1069245.8433333333</v>
      </c>
      <c r="CT288" s="76">
        <f t="shared" si="1934"/>
        <v>878377.83</v>
      </c>
      <c r="CU288" s="76">
        <f t="shared" si="1935"/>
        <v>1021449.9655555554</v>
      </c>
      <c r="CV288" s="76">
        <f t="shared" si="1936"/>
        <v>2333412.1020000004</v>
      </c>
      <c r="CW288" s="76">
        <f t="shared" si="1937"/>
        <v>319223.99999999994</v>
      </c>
      <c r="CX288" s="76">
        <f t="shared" si="1938"/>
        <v>249989.35500000004</v>
      </c>
      <c r="CY288" s="76">
        <f t="shared" si="1939"/>
        <v>2218293.8245604397</v>
      </c>
      <c r="CZ288" s="76">
        <f t="shared" si="1940"/>
        <v>1946407.0427777776</v>
      </c>
      <c r="DA288" s="76">
        <f t="shared" si="1941"/>
        <v>1142059.8799999999</v>
      </c>
      <c r="DB288" s="76">
        <f t="shared" si="1942"/>
        <v>1519051.487714286</v>
      </c>
      <c r="DC288" s="76">
        <f t="shared" si="1943"/>
        <v>147500</v>
      </c>
      <c r="DD288" s="76">
        <f t="shared" si="1943"/>
        <v>0</v>
      </c>
      <c r="DE288" s="88">
        <f t="shared" si="1945"/>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44"/>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46"/>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26"/>
        <v>24437.749999999996</v>
      </c>
      <c r="CM289" s="76">
        <f t="shared" si="1927"/>
        <v>637248.58374999999</v>
      </c>
      <c r="CN289" s="76">
        <f t="shared" si="1928"/>
        <v>588205.9800000001</v>
      </c>
      <c r="CO289" s="76">
        <f t="shared" si="1929"/>
        <v>523982.52750000008</v>
      </c>
      <c r="CP289" s="76">
        <f t="shared" si="1930"/>
        <v>359649.48000000004</v>
      </c>
      <c r="CQ289" s="76">
        <f t="shared" si="1931"/>
        <v>1070.08</v>
      </c>
      <c r="CR289" s="76">
        <f t="shared" si="1932"/>
        <v>618664.43333333323</v>
      </c>
      <c r="CS289" s="76">
        <f t="shared" si="1933"/>
        <v>948703.86333333328</v>
      </c>
      <c r="CT289" s="76">
        <f t="shared" si="1934"/>
        <v>953771</v>
      </c>
      <c r="CU289" s="76">
        <f t="shared" si="1935"/>
        <v>1311252.4149999998</v>
      </c>
      <c r="CV289" s="76">
        <f t="shared" si="1936"/>
        <v>2054690.6340000003</v>
      </c>
      <c r="CW289" s="76">
        <f t="shared" si="1937"/>
        <v>169342.64999999997</v>
      </c>
      <c r="CX289" s="76">
        <f t="shared" si="1938"/>
        <v>2206248.6444444451</v>
      </c>
      <c r="CY289" s="76">
        <f t="shared" si="1939"/>
        <v>2223995.3538461537</v>
      </c>
      <c r="CZ289" s="76">
        <f t="shared" si="1940"/>
        <v>1361351.4375</v>
      </c>
      <c r="DA289" s="76">
        <f t="shared" si="1941"/>
        <v>927135.37142857141</v>
      </c>
      <c r="DB289" s="76">
        <f t="shared" si="1942"/>
        <v>932222.85714285728</v>
      </c>
      <c r="DC289" s="76">
        <f t="shared" si="1943"/>
        <v>558041.66666666663</v>
      </c>
      <c r="DD289" s="76">
        <f t="shared" si="1943"/>
        <v>0</v>
      </c>
      <c r="DE289" s="88">
        <f t="shared" si="1945"/>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44"/>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46"/>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26"/>
        <v>199533.33249999996</v>
      </c>
      <c r="CM290" s="76">
        <f t="shared" si="1927"/>
        <v>833863.7431249998</v>
      </c>
      <c r="CN290" s="76">
        <f t="shared" si="1928"/>
        <v>636915.96000000008</v>
      </c>
      <c r="CO290" s="76">
        <f t="shared" si="1929"/>
        <v>455283.00000000006</v>
      </c>
      <c r="CP290" s="76">
        <f t="shared" si="1930"/>
        <v>268789.20000000007</v>
      </c>
      <c r="CQ290" s="76">
        <f t="shared" si="1931"/>
        <v>472343.61</v>
      </c>
      <c r="CR290" s="76">
        <f t="shared" si="1932"/>
        <v>712338.66666666663</v>
      </c>
      <c r="CS290" s="76">
        <f t="shared" si="1933"/>
        <v>958872.03333333333</v>
      </c>
      <c r="CT290" s="76">
        <f t="shared" si="1934"/>
        <v>1030329.0649999999</v>
      </c>
      <c r="CU290" s="76">
        <f t="shared" si="1935"/>
        <v>1337780.5099999998</v>
      </c>
      <c r="CV290" s="76">
        <f t="shared" si="1936"/>
        <v>149382.25</v>
      </c>
      <c r="CW290" s="76">
        <f t="shared" si="1937"/>
        <v>997542.33749999979</v>
      </c>
      <c r="CX290" s="76">
        <f t="shared" si="1938"/>
        <v>1123454.5700000003</v>
      </c>
      <c r="CY290" s="76">
        <f t="shared" si="1939"/>
        <v>2199843.2558084768</v>
      </c>
      <c r="CZ290" s="76">
        <f t="shared" si="1940"/>
        <v>1538935.8317948717</v>
      </c>
      <c r="DA290" s="76">
        <f t="shared" si="1941"/>
        <v>307828.74285714282</v>
      </c>
      <c r="DB290" s="76">
        <f t="shared" si="1942"/>
        <v>99308.571428571435</v>
      </c>
      <c r="DC290" s="76">
        <f t="shared" si="1943"/>
        <v>1638838.8208333333</v>
      </c>
      <c r="DD290" s="76">
        <f t="shared" si="1943"/>
        <v>0</v>
      </c>
      <c r="DE290" s="88">
        <f t="shared" si="1945"/>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44"/>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46"/>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26"/>
        <v>349302.08499999996</v>
      </c>
      <c r="CM291" s="76">
        <f t="shared" si="1927"/>
        <v>570446.33750000002</v>
      </c>
      <c r="CN291" s="76">
        <f t="shared" si="1928"/>
        <v>633311.20000000007</v>
      </c>
      <c r="CO291" s="76">
        <f t="shared" si="1929"/>
        <v>404517.60000000003</v>
      </c>
      <c r="CP291" s="76">
        <f t="shared" si="1930"/>
        <v>48694.403333333335</v>
      </c>
      <c r="CQ291" s="76">
        <f t="shared" si="1931"/>
        <v>558903.14999999991</v>
      </c>
      <c r="CR291" s="76">
        <f t="shared" si="1932"/>
        <v>804018.83333333326</v>
      </c>
      <c r="CS291" s="76">
        <f t="shared" si="1933"/>
        <v>848636.92333333322</v>
      </c>
      <c r="CT291" s="76">
        <f t="shared" si="1934"/>
        <v>1090387.075</v>
      </c>
      <c r="CU291" s="76">
        <f t="shared" si="1935"/>
        <v>241946.13555555552</v>
      </c>
      <c r="CV291" s="76">
        <f t="shared" si="1936"/>
        <v>2607002</v>
      </c>
      <c r="CW291" s="76">
        <f t="shared" si="1937"/>
        <v>1297608.5899999999</v>
      </c>
      <c r="CX291" s="76">
        <f t="shared" si="1938"/>
        <v>1302561.547777778</v>
      </c>
      <c r="CY291" s="76">
        <f t="shared" si="1939"/>
        <v>1951803.0900824179</v>
      </c>
      <c r="CZ291" s="76">
        <f t="shared" si="1940"/>
        <v>1210838.7610256409</v>
      </c>
      <c r="DA291" s="76">
        <f t="shared" si="1941"/>
        <v>59000</v>
      </c>
      <c r="DB291" s="76">
        <f t="shared" si="1942"/>
        <v>2209140.6882857145</v>
      </c>
      <c r="DC291" s="76">
        <f t="shared" si="1943"/>
        <v>2411369.4427564107</v>
      </c>
      <c r="DD291" s="76">
        <f t="shared" si="1943"/>
        <v>0</v>
      </c>
      <c r="DE291" s="88">
        <f t="shared" si="1945"/>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44"/>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46"/>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26"/>
        <v>416490.95999999996</v>
      </c>
      <c r="CM292" s="76">
        <f t="shared" si="1927"/>
        <v>465043.42000000004</v>
      </c>
      <c r="CN292" s="76">
        <f t="shared" si="1928"/>
        <v>626332.87</v>
      </c>
      <c r="CO292" s="76">
        <f t="shared" si="1929"/>
        <v>35547.820000000007</v>
      </c>
      <c r="CP292" s="76">
        <f t="shared" si="1930"/>
        <v>590608.9</v>
      </c>
      <c r="CQ292" s="76">
        <f t="shared" si="1931"/>
        <v>758654.96875</v>
      </c>
      <c r="CR292" s="76">
        <f t="shared" si="1932"/>
        <v>956470.2</v>
      </c>
      <c r="CS292" s="76">
        <f t="shared" si="1933"/>
        <v>1051668.4166666665</v>
      </c>
      <c r="CT292" s="76">
        <f t="shared" si="1934"/>
        <v>1014056.725</v>
      </c>
      <c r="CU292" s="76">
        <f t="shared" si="1935"/>
        <v>1933674.6572222218</v>
      </c>
      <c r="CV292" s="76">
        <f t="shared" si="1936"/>
        <v>1861864.5283333331</v>
      </c>
      <c r="CW292" s="76">
        <f t="shared" si="1937"/>
        <v>1222682.8899999999</v>
      </c>
      <c r="CX292" s="76">
        <f t="shared" si="1938"/>
        <v>1226039.0511111112</v>
      </c>
      <c r="CY292" s="76">
        <f t="shared" si="1939"/>
        <v>1823221.3937912092</v>
      </c>
      <c r="CZ292" s="76">
        <f t="shared" si="1940"/>
        <v>129192.30769230769</v>
      </c>
      <c r="DA292" s="76">
        <f t="shared" si="1941"/>
        <v>1156846.925</v>
      </c>
      <c r="DB292" s="76">
        <f t="shared" si="1942"/>
        <v>2466553.1949999998</v>
      </c>
      <c r="DC292" s="76">
        <f t="shared" si="1943"/>
        <v>2131642.6127884621</v>
      </c>
      <c r="DD292" s="76">
        <f t="shared" si="1943"/>
        <v>0</v>
      </c>
      <c r="DE292" s="88">
        <f t="shared" si="1945"/>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44"/>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46"/>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26"/>
        <v>483019.90874999994</v>
      </c>
      <c r="CM293" s="76">
        <f t="shared" si="1927"/>
        <v>503269.33500000008</v>
      </c>
      <c r="CN293" s="76">
        <f t="shared" si="1928"/>
        <v>13738.666666666668</v>
      </c>
      <c r="CO293" s="76">
        <f t="shared" si="1929"/>
        <v>384113.42000000004</v>
      </c>
      <c r="CP293" s="76">
        <f t="shared" si="1930"/>
        <v>863481.196</v>
      </c>
      <c r="CQ293" s="76">
        <f t="shared" si="1931"/>
        <v>688198.79999999993</v>
      </c>
      <c r="CR293" s="76">
        <f t="shared" si="1932"/>
        <v>983878.23333333328</v>
      </c>
      <c r="CS293" s="76">
        <f t="shared" si="1933"/>
        <v>995178.82666666666</v>
      </c>
      <c r="CT293" s="76">
        <f t="shared" si="1934"/>
        <v>280143.22000000003</v>
      </c>
      <c r="CU293" s="76">
        <f t="shared" si="1935"/>
        <v>1506692.0734999999</v>
      </c>
      <c r="CV293" s="76">
        <f t="shared" si="1936"/>
        <v>1968885.333333333</v>
      </c>
      <c r="CW293" s="76">
        <f t="shared" si="1937"/>
        <v>1476206.2624999997</v>
      </c>
      <c r="CX293" s="76">
        <f t="shared" si="1938"/>
        <v>1388558.9733333334</v>
      </c>
      <c r="CY293" s="76">
        <f t="shared" si="1939"/>
        <v>104153.95139717424</v>
      </c>
      <c r="CZ293" s="76">
        <f t="shared" si="1940"/>
        <v>1180123.7142948718</v>
      </c>
      <c r="DA293" s="76">
        <f t="shared" si="1941"/>
        <v>1534752.8399999999</v>
      </c>
      <c r="DB293" s="76">
        <f t="shared" si="1942"/>
        <v>3204851.4191428567</v>
      </c>
      <c r="DC293" s="76">
        <f t="shared" si="1943"/>
        <v>1811613.3553846157</v>
      </c>
      <c r="DD293" s="76">
        <f t="shared" si="1943"/>
        <v>0</v>
      </c>
      <c r="DE293" s="88">
        <f t="shared" si="1945"/>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44"/>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46"/>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26"/>
        <v>664366.55499999993</v>
      </c>
      <c r="CM294" s="76">
        <f t="shared" si="1927"/>
        <v>32068.055000000004</v>
      </c>
      <c r="CN294" s="76">
        <f t="shared" si="1928"/>
        <v>869935.28666666674</v>
      </c>
      <c r="CO294" s="76">
        <f t="shared" si="1929"/>
        <v>395158.00000000006</v>
      </c>
      <c r="CP294" s="76">
        <f t="shared" si="1930"/>
        <v>901403.78800000006</v>
      </c>
      <c r="CQ294" s="76">
        <f t="shared" si="1931"/>
        <v>737064.01333333331</v>
      </c>
      <c r="CR294" s="76">
        <f t="shared" si="1932"/>
        <v>942462.03333333321</v>
      </c>
      <c r="CS294" s="76">
        <f t="shared" si="1933"/>
        <v>116250.49333333333</v>
      </c>
      <c r="CT294" s="76">
        <f t="shared" si="1934"/>
        <v>1028417.17</v>
      </c>
      <c r="CU294" s="76">
        <f t="shared" si="1935"/>
        <v>1262039.2039999999</v>
      </c>
      <c r="CV294" s="76">
        <f t="shared" si="1936"/>
        <v>1934157.6299999997</v>
      </c>
      <c r="CW294" s="76">
        <f t="shared" si="1937"/>
        <v>1375370.55</v>
      </c>
      <c r="CX294" s="76">
        <f t="shared" si="1938"/>
        <v>1456090.4777777777</v>
      </c>
      <c r="CY294" s="76">
        <f t="shared" si="1939"/>
        <v>1758621.2371271583</v>
      </c>
      <c r="CZ294" s="76">
        <f t="shared" si="1940"/>
        <v>1606746.6438461537</v>
      </c>
      <c r="DA294" s="76">
        <f t="shared" si="1941"/>
        <v>2613557.1434432236</v>
      </c>
      <c r="DB294" s="76">
        <f t="shared" si="1942"/>
        <v>3482089.912</v>
      </c>
      <c r="DC294" s="76">
        <f t="shared" si="1943"/>
        <v>455022.11538461549</v>
      </c>
      <c r="DD294" s="76">
        <f t="shared" si="1943"/>
        <v>0</v>
      </c>
      <c r="DE294" s="88">
        <f t="shared" si="1945"/>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44"/>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46"/>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26"/>
        <v>802583.71</v>
      </c>
      <c r="CM295" s="76">
        <f t="shared" si="1927"/>
        <v>498276.26000000007</v>
      </c>
      <c r="CN295" s="76">
        <f t="shared" si="1928"/>
        <v>582903.9</v>
      </c>
      <c r="CO295" s="76">
        <f t="shared" si="1929"/>
        <v>396781.5</v>
      </c>
      <c r="CP295" s="76">
        <f t="shared" si="1930"/>
        <v>982515.22499999998</v>
      </c>
      <c r="CQ295" s="76">
        <f t="shared" si="1931"/>
        <v>662280.78666666662</v>
      </c>
      <c r="CR295" s="76">
        <f t="shared" si="1932"/>
        <v>0</v>
      </c>
      <c r="CS295" s="76">
        <f t="shared" si="1933"/>
        <v>1513368.2666666666</v>
      </c>
      <c r="CT295" s="76">
        <f t="shared" si="1934"/>
        <v>780826.63666666683</v>
      </c>
      <c r="CU295" s="76">
        <f t="shared" si="1935"/>
        <v>1542766.5600000003</v>
      </c>
      <c r="CV295" s="76">
        <f t="shared" si="1936"/>
        <v>1922773.7999999998</v>
      </c>
      <c r="CW295" s="76">
        <f t="shared" si="1937"/>
        <v>969628.82142857148</v>
      </c>
      <c r="CX295" s="76">
        <f t="shared" si="1938"/>
        <v>70364.151111111118</v>
      </c>
      <c r="CY295" s="76">
        <f t="shared" si="1939"/>
        <v>1417109.6982456828</v>
      </c>
      <c r="CZ295" s="76">
        <f t="shared" si="1940"/>
        <v>2863202.2338461536</v>
      </c>
      <c r="DA295" s="76">
        <f t="shared" si="1941"/>
        <v>2655887.8521123324</v>
      </c>
      <c r="DB295" s="76">
        <f t="shared" si="1942"/>
        <v>1553152.9022857144</v>
      </c>
      <c r="DC295" s="76">
        <f t="shared" si="1943"/>
        <v>51935.897435897452</v>
      </c>
      <c r="DD295" s="76">
        <f t="shared" si="1943"/>
        <v>0</v>
      </c>
      <c r="DE295" s="88">
        <f t="shared" si="1945"/>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44"/>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46"/>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26"/>
        <v>26741.770000000004</v>
      </c>
      <c r="CM296" s="76">
        <f t="shared" si="1927"/>
        <v>425396.81250000006</v>
      </c>
      <c r="CN296" s="76">
        <f t="shared" si="1928"/>
        <v>596270.76</v>
      </c>
      <c r="CO296" s="76">
        <f t="shared" si="1929"/>
        <v>400794.55</v>
      </c>
      <c r="CP296" s="76">
        <f t="shared" si="1930"/>
        <v>676511.78749999986</v>
      </c>
      <c r="CQ296" s="76">
        <f t="shared" si="1931"/>
        <v>11228.8</v>
      </c>
      <c r="CR296" s="76">
        <f t="shared" si="1932"/>
        <v>1067858.1666666665</v>
      </c>
      <c r="CS296" s="76">
        <f t="shared" si="1933"/>
        <v>1131005.3433333335</v>
      </c>
      <c r="CT296" s="76">
        <f t="shared" si="1934"/>
        <v>839017.3666666667</v>
      </c>
      <c r="CU296" s="76">
        <f t="shared" si="1935"/>
        <v>1200298.6655000001</v>
      </c>
      <c r="CV296" s="76">
        <f t="shared" si="1936"/>
        <v>1593572.9999999998</v>
      </c>
      <c r="CW296" s="76">
        <f t="shared" si="1937"/>
        <v>6721.4400000000005</v>
      </c>
      <c r="CX296" s="76">
        <f t="shared" si="1938"/>
        <v>1748998.9355555556</v>
      </c>
      <c r="CY296" s="76">
        <f t="shared" si="1939"/>
        <v>1375325.6984615386</v>
      </c>
      <c r="CZ296" s="76">
        <f t="shared" si="1940"/>
        <v>1747606.1966666668</v>
      </c>
      <c r="DA296" s="76">
        <f t="shared" si="1941"/>
        <v>2025956.3246398049</v>
      </c>
      <c r="DB296" s="76">
        <f t="shared" si="1942"/>
        <v>0</v>
      </c>
      <c r="DC296" s="76">
        <f t="shared" si="1943"/>
        <v>1896492.0098076928</v>
      </c>
      <c r="DD296" s="76">
        <f t="shared" si="1943"/>
        <v>0</v>
      </c>
      <c r="DE296" s="88">
        <f t="shared" si="1945"/>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44"/>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46"/>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26"/>
        <v>693031.27000000014</v>
      </c>
      <c r="CM297" s="76">
        <f t="shared" si="1927"/>
        <v>507228.94750000001</v>
      </c>
      <c r="CN297" s="76">
        <f t="shared" si="1928"/>
        <v>546244.53333333333</v>
      </c>
      <c r="CO297" s="76">
        <f t="shared" si="1929"/>
        <v>416447.55</v>
      </c>
      <c r="CP297" s="76">
        <f t="shared" si="1930"/>
        <v>711282.69166666653</v>
      </c>
      <c r="CQ297" s="76">
        <f t="shared" si="1931"/>
        <v>532982.34</v>
      </c>
      <c r="CR297" s="76">
        <f t="shared" si="1932"/>
        <v>1009739.9666666666</v>
      </c>
      <c r="CS297" s="76">
        <f t="shared" si="1933"/>
        <v>1135501.3333333333</v>
      </c>
      <c r="CT297" s="76">
        <f t="shared" si="1934"/>
        <v>793895.4933333334</v>
      </c>
      <c r="CU297" s="76">
        <f t="shared" si="1935"/>
        <v>1365519.9215000002</v>
      </c>
      <c r="CV297" s="76">
        <f t="shared" si="1936"/>
        <v>147197.59999999998</v>
      </c>
      <c r="CW297" s="76">
        <f t="shared" si="1937"/>
        <v>1509668.37</v>
      </c>
      <c r="CX297" s="76">
        <f t="shared" si="1938"/>
        <v>1476217.0577777778</v>
      </c>
      <c r="CY297" s="76">
        <f t="shared" si="1939"/>
        <v>1356348.2765463109</v>
      </c>
      <c r="CZ297" s="76">
        <f t="shared" si="1940"/>
        <v>1646418.0076923077</v>
      </c>
      <c r="DA297" s="76">
        <f t="shared" si="1941"/>
        <v>103728.44932844934</v>
      </c>
      <c r="DB297" s="76">
        <f t="shared" si="1942"/>
        <v>0</v>
      </c>
      <c r="DC297" s="76">
        <f t="shared" si="1943"/>
        <v>3512853.6237179493</v>
      </c>
      <c r="DD297" s="76">
        <f t="shared" si="1943"/>
        <v>0</v>
      </c>
      <c r="DE297" s="88">
        <f t="shared" si="1945"/>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44"/>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46"/>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26"/>
        <v>813861.31500000006</v>
      </c>
      <c r="CM298" s="76">
        <f t="shared" si="1927"/>
        <v>538563.18374999997</v>
      </c>
      <c r="CN298" s="76">
        <f t="shared" si="1928"/>
        <v>464098.36999999994</v>
      </c>
      <c r="CO298" s="76">
        <f t="shared" si="1929"/>
        <v>396243.3</v>
      </c>
      <c r="CP298" s="76">
        <f t="shared" si="1930"/>
        <v>41711.738571428577</v>
      </c>
      <c r="CQ298" s="76">
        <f t="shared" si="1931"/>
        <v>931538.4</v>
      </c>
      <c r="CR298" s="76">
        <f t="shared" si="1932"/>
        <v>1387296.2499999998</v>
      </c>
      <c r="CS298" s="76">
        <f t="shared" si="1933"/>
        <v>1244103.4666666666</v>
      </c>
      <c r="CT298" s="76">
        <f t="shared" si="1934"/>
        <v>571384.48666666669</v>
      </c>
      <c r="CU298" s="76">
        <f t="shared" si="1935"/>
        <v>7915.8444444444449</v>
      </c>
      <c r="CV298" s="76">
        <f t="shared" si="1936"/>
        <v>2234051.1999999997</v>
      </c>
      <c r="CW298" s="76">
        <f t="shared" si="1937"/>
        <v>1168446.99</v>
      </c>
      <c r="CX298" s="76">
        <f t="shared" si="1938"/>
        <v>1196664.6177777778</v>
      </c>
      <c r="CY298" s="76">
        <f t="shared" si="1939"/>
        <v>1173751.496346154</v>
      </c>
      <c r="CZ298" s="76">
        <f t="shared" si="1940"/>
        <v>903211.53333333333</v>
      </c>
      <c r="DA298" s="76">
        <f t="shared" si="1941"/>
        <v>79090.109890109874</v>
      </c>
      <c r="DB298" s="76">
        <f t="shared" si="1942"/>
        <v>2453063.6913186805</v>
      </c>
      <c r="DC298" s="76">
        <f t="shared" si="1943"/>
        <v>3153300.3798351651</v>
      </c>
      <c r="DD298" s="76">
        <f t="shared" si="1943"/>
        <v>0</v>
      </c>
      <c r="DE298" s="88">
        <f t="shared" si="1945"/>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44"/>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46"/>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26"/>
        <v>757228.65875000006</v>
      </c>
      <c r="CM299" s="76">
        <f t="shared" si="1927"/>
        <v>538392.75187499996</v>
      </c>
      <c r="CN299" s="76">
        <f t="shared" si="1928"/>
        <v>428964.83499999996</v>
      </c>
      <c r="CO299" s="76">
        <f t="shared" si="1929"/>
        <v>39107.584999999999</v>
      </c>
      <c r="CP299" s="76">
        <f t="shared" si="1930"/>
        <v>570970.68000000005</v>
      </c>
      <c r="CQ299" s="76">
        <f t="shared" si="1931"/>
        <v>1039555.9</v>
      </c>
      <c r="CR299" s="76">
        <f t="shared" si="1932"/>
        <v>1251443.105</v>
      </c>
      <c r="CS299" s="76">
        <f t="shared" si="1933"/>
        <v>1226164.53</v>
      </c>
      <c r="CT299" s="76">
        <f t="shared" si="1934"/>
        <v>477558.85333333339</v>
      </c>
      <c r="CU299" s="76">
        <f t="shared" si="1935"/>
        <v>1485514.5083333335</v>
      </c>
      <c r="CV299" s="76">
        <f t="shared" si="1936"/>
        <v>1507456.3</v>
      </c>
      <c r="CW299" s="76">
        <f t="shared" si="1937"/>
        <v>1096367.6571428569</v>
      </c>
      <c r="CX299" s="76">
        <f t="shared" si="1938"/>
        <v>1011252.5555555555</v>
      </c>
      <c r="CY299" s="76">
        <f t="shared" si="1939"/>
        <v>1015057.4340384615</v>
      </c>
      <c r="CZ299" s="76">
        <f t="shared" si="1940"/>
        <v>0</v>
      </c>
      <c r="DA299" s="76">
        <f t="shared" si="1941"/>
        <v>2633932.3274542121</v>
      </c>
      <c r="DB299" s="76">
        <f t="shared" si="1942"/>
        <v>2434660.9630219778</v>
      </c>
      <c r="DC299" s="76">
        <f t="shared" si="1943"/>
        <v>4447064.0046703294</v>
      </c>
      <c r="DD299" s="76">
        <f t="shared" si="1943"/>
        <v>0</v>
      </c>
      <c r="DE299" s="88">
        <f t="shared" si="1945"/>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44"/>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46"/>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26"/>
        <v>662639.45999999985</v>
      </c>
      <c r="CM300" s="76">
        <f t="shared" si="1927"/>
        <v>666515.10062499996</v>
      </c>
      <c r="CN300" s="76">
        <f t="shared" si="1928"/>
        <v>6587.9666666666662</v>
      </c>
      <c r="CO300" s="76">
        <f t="shared" si="1929"/>
        <v>371311.18</v>
      </c>
      <c r="CP300" s="76">
        <f t="shared" si="1930"/>
        <v>608919.89142857143</v>
      </c>
      <c r="CQ300" s="76">
        <f t="shared" si="1931"/>
        <v>818296.19583333319</v>
      </c>
      <c r="CR300" s="76">
        <f t="shared" si="1932"/>
        <v>1277990.2</v>
      </c>
      <c r="CS300" s="76">
        <f t="shared" si="1933"/>
        <v>1134899.78</v>
      </c>
      <c r="CT300" s="76">
        <f t="shared" si="1934"/>
        <v>0</v>
      </c>
      <c r="CU300" s="76">
        <f t="shared" si="1935"/>
        <v>991537.51444444433</v>
      </c>
      <c r="CV300" s="76">
        <f t="shared" si="1936"/>
        <v>1485409.8792857144</v>
      </c>
      <c r="CW300" s="76">
        <f t="shared" si="1937"/>
        <v>1098578.5371428567</v>
      </c>
      <c r="CX300" s="76">
        <f t="shared" si="1938"/>
        <v>1045126.7176923077</v>
      </c>
      <c r="CY300" s="76">
        <f t="shared" si="1939"/>
        <v>58747.475384615398</v>
      </c>
      <c r="CZ300" s="76">
        <f t="shared" si="1940"/>
        <v>1555160.2073717949</v>
      </c>
      <c r="DA300" s="76">
        <f t="shared" si="1941"/>
        <v>3210472.4908241755</v>
      </c>
      <c r="DB300" s="76">
        <f t="shared" si="1942"/>
        <v>3488143.8754945048</v>
      </c>
      <c r="DC300" s="76">
        <f t="shared" si="1943"/>
        <v>2360574.0797985345</v>
      </c>
      <c r="DD300" s="76">
        <f t="shared" si="1943"/>
        <v>0</v>
      </c>
      <c r="DE300" s="88">
        <f t="shared" si="1945"/>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44"/>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46"/>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26"/>
        <v>696481.74000000011</v>
      </c>
      <c r="CM301" s="76">
        <f t="shared" si="1927"/>
        <v>41410.921249999992</v>
      </c>
      <c r="CN301" s="76">
        <f t="shared" si="1928"/>
        <v>442433.0083333333</v>
      </c>
      <c r="CO301" s="76">
        <f t="shared" si="1929"/>
        <v>304256.84333333338</v>
      </c>
      <c r="CP301" s="76">
        <f t="shared" si="1930"/>
        <v>745266.05642857135</v>
      </c>
      <c r="CQ301" s="76">
        <f t="shared" si="1931"/>
        <v>804050.92999999993</v>
      </c>
      <c r="CR301" s="76">
        <f t="shared" si="1932"/>
        <v>1132331.3999999999</v>
      </c>
      <c r="CS301" s="76">
        <f t="shared" si="1933"/>
        <v>244127.95</v>
      </c>
      <c r="CT301" s="76">
        <f t="shared" si="1934"/>
        <v>738067.20000000007</v>
      </c>
      <c r="CU301" s="76">
        <f t="shared" si="1935"/>
        <v>909880.98800000013</v>
      </c>
      <c r="CV301" s="76">
        <f t="shared" si="1936"/>
        <v>1436037.3128571429</v>
      </c>
      <c r="CW301" s="76">
        <f t="shared" si="1937"/>
        <v>1133039.7428571426</v>
      </c>
      <c r="CX301" s="76">
        <f t="shared" si="1938"/>
        <v>1028057.8869230768</v>
      </c>
      <c r="CY301" s="76">
        <f t="shared" si="1939"/>
        <v>1273074.4296153849</v>
      </c>
      <c r="CZ301" s="76">
        <f t="shared" si="1940"/>
        <v>1528618.4082692307</v>
      </c>
      <c r="DA301" s="76">
        <f t="shared" si="1941"/>
        <v>5054852.8592185592</v>
      </c>
      <c r="DB301" s="76">
        <f t="shared" si="1942"/>
        <v>1744281.7873969781</v>
      </c>
      <c r="DC301" s="76">
        <f t="shared" si="1943"/>
        <v>0</v>
      </c>
      <c r="DD301" s="76">
        <f t="shared" si="1943"/>
        <v>0</v>
      </c>
      <c r="DE301" s="88">
        <f t="shared" si="1945"/>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44"/>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46"/>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26"/>
        <v>602984.16</v>
      </c>
      <c r="CM302" s="76">
        <f t="shared" si="1927"/>
        <v>598212.94374999998</v>
      </c>
      <c r="CN302" s="76">
        <f t="shared" si="1928"/>
        <v>295480.83333333326</v>
      </c>
      <c r="CO302" s="76">
        <f t="shared" si="1929"/>
        <v>337561.55666666664</v>
      </c>
      <c r="CP302" s="76">
        <f t="shared" si="1930"/>
        <v>691457.15571428579</v>
      </c>
      <c r="CQ302" s="76">
        <f t="shared" si="1931"/>
        <v>640002.64999999991</v>
      </c>
      <c r="CR302" s="76">
        <f t="shared" si="1932"/>
        <v>0</v>
      </c>
      <c r="CS302" s="76">
        <f t="shared" si="1933"/>
        <v>1621455.55</v>
      </c>
      <c r="CT302" s="76">
        <f t="shared" si="1934"/>
        <v>761899.81666666665</v>
      </c>
      <c r="CU302" s="76">
        <f t="shared" si="1935"/>
        <v>800999.47199999983</v>
      </c>
      <c r="CV302" s="76">
        <f t="shared" si="1936"/>
        <v>1389873.5714285716</v>
      </c>
      <c r="CW302" s="76">
        <f t="shared" si="1937"/>
        <v>1018930.2557142854</v>
      </c>
      <c r="CX302" s="76">
        <f t="shared" si="1938"/>
        <v>39477.612307692303</v>
      </c>
      <c r="CY302" s="76">
        <f t="shared" si="1939"/>
        <v>981640.39089180075</v>
      </c>
      <c r="CZ302" s="76">
        <f t="shared" si="1940"/>
        <v>2919698.3482211535</v>
      </c>
      <c r="DA302" s="76">
        <f t="shared" si="1941"/>
        <v>2443136.0448962147</v>
      </c>
      <c r="DB302" s="76">
        <f t="shared" si="1942"/>
        <v>1795537.5701785709</v>
      </c>
      <c r="DC302" s="76">
        <f t="shared" si="1943"/>
        <v>0</v>
      </c>
      <c r="DD302" s="76">
        <f t="shared" si="1943"/>
        <v>0</v>
      </c>
      <c r="DE302" s="88">
        <f t="shared" si="1945"/>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44"/>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46"/>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26"/>
        <v>12156.65</v>
      </c>
      <c r="CM303" s="76">
        <f t="shared" si="1927"/>
        <v>506005.16999999993</v>
      </c>
      <c r="CN303" s="76">
        <f t="shared" si="1928"/>
        <v>347359.4433333333</v>
      </c>
      <c r="CO303" s="76">
        <f t="shared" si="1929"/>
        <v>405006.87500000006</v>
      </c>
      <c r="CP303" s="76">
        <f t="shared" si="1930"/>
        <v>603433.5085714286</v>
      </c>
      <c r="CQ303" s="76">
        <f t="shared" si="1931"/>
        <v>22825.623333333333</v>
      </c>
      <c r="CR303" s="76">
        <f t="shared" si="1932"/>
        <v>1422326.6999999997</v>
      </c>
      <c r="CS303" s="76">
        <f t="shared" si="1933"/>
        <v>1159389.5733333335</v>
      </c>
      <c r="CT303" s="76">
        <f t="shared" si="1934"/>
        <v>906674.6083333334</v>
      </c>
      <c r="CU303" s="76">
        <f t="shared" si="1935"/>
        <v>727109.75399999984</v>
      </c>
      <c r="CV303" s="76">
        <f t="shared" si="1936"/>
        <v>962935.90714285732</v>
      </c>
      <c r="CW303" s="76">
        <f t="shared" si="1937"/>
        <v>24680.641428571427</v>
      </c>
      <c r="CX303" s="76">
        <f t="shared" si="1938"/>
        <v>1015622.7392307692</v>
      </c>
      <c r="CY303" s="76">
        <f t="shared" si="1939"/>
        <v>691899.96838968724</v>
      </c>
      <c r="CZ303" s="76">
        <f t="shared" si="1940"/>
        <v>1695493.8116346153</v>
      </c>
      <c r="DA303" s="76">
        <f t="shared" si="1941"/>
        <v>2502891.7458669106</v>
      </c>
      <c r="DB303" s="76">
        <f t="shared" si="1942"/>
        <v>131942.21134615381</v>
      </c>
      <c r="DC303" s="76">
        <f t="shared" si="1943"/>
        <v>3420885.0805860809</v>
      </c>
      <c r="DD303" s="76">
        <f t="shared" si="1943"/>
        <v>0</v>
      </c>
      <c r="DE303" s="88">
        <f t="shared" si="1945"/>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44"/>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46"/>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26"/>
        <v>552751.54500000004</v>
      </c>
      <c r="CM304" s="76">
        <f t="shared" si="1927"/>
        <v>395043.50999999995</v>
      </c>
      <c r="CN304" s="76">
        <f t="shared" si="1928"/>
        <v>440211.37999999995</v>
      </c>
      <c r="CO304" s="76">
        <f t="shared" si="1929"/>
        <v>456429.08571428579</v>
      </c>
      <c r="CP304" s="76">
        <f t="shared" si="1930"/>
        <v>663454.90285714285</v>
      </c>
      <c r="CQ304" s="76">
        <f t="shared" si="1931"/>
        <v>756037.23499999999</v>
      </c>
      <c r="CR304" s="76">
        <f t="shared" si="1932"/>
        <v>1081096.1549999998</v>
      </c>
      <c r="CS304" s="76">
        <f t="shared" si="1933"/>
        <v>1523393.3216666668</v>
      </c>
      <c r="CT304" s="76">
        <f t="shared" si="1934"/>
        <v>1004316.495</v>
      </c>
      <c r="CU304" s="76">
        <f t="shared" si="1935"/>
        <v>489106.52399999992</v>
      </c>
      <c r="CV304" s="76">
        <f t="shared" si="1936"/>
        <v>5650.1028571428578</v>
      </c>
      <c r="CW304" s="76">
        <f t="shared" si="1937"/>
        <v>1194166.077142857</v>
      </c>
      <c r="CX304" s="76">
        <f t="shared" si="1938"/>
        <v>969044.50999999989</v>
      </c>
      <c r="CY304" s="76">
        <f t="shared" si="1939"/>
        <v>953938.39478021988</v>
      </c>
      <c r="CZ304" s="76">
        <f t="shared" si="1940"/>
        <v>1690443.3865384615</v>
      </c>
      <c r="DA304" s="76">
        <f t="shared" si="1941"/>
        <v>276794.97267399263</v>
      </c>
      <c r="DB304" s="76">
        <f t="shared" si="1942"/>
        <v>45008.953846153854</v>
      </c>
      <c r="DC304" s="76">
        <f t="shared" si="1943"/>
        <v>2828438.6031990233</v>
      </c>
      <c r="DD304" s="76">
        <f t="shared" si="1943"/>
        <v>0</v>
      </c>
      <c r="DE304" s="88">
        <f t="shared" si="1945"/>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44"/>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46"/>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26"/>
        <v>425808.09750000003</v>
      </c>
      <c r="CM305" s="76">
        <f t="shared" si="1927"/>
        <v>511512.22499999992</v>
      </c>
      <c r="CN305" s="76">
        <f t="shared" si="1928"/>
        <v>354943.94</v>
      </c>
      <c r="CO305" s="76">
        <f t="shared" si="1929"/>
        <v>499354.31428571435</v>
      </c>
      <c r="CP305" s="76">
        <f t="shared" si="1930"/>
        <v>14254.868571428571</v>
      </c>
      <c r="CQ305" s="76">
        <f t="shared" si="1931"/>
        <v>610122.40666666662</v>
      </c>
      <c r="CR305" s="76">
        <f t="shared" si="1932"/>
        <v>1098987.0333333332</v>
      </c>
      <c r="CS305" s="76">
        <f t="shared" si="1933"/>
        <v>1480986.395</v>
      </c>
      <c r="CT305" s="76">
        <f t="shared" si="1934"/>
        <v>1119816.544</v>
      </c>
      <c r="CU305" s="76">
        <f t="shared" si="1935"/>
        <v>0</v>
      </c>
      <c r="CV305" s="76">
        <f t="shared" si="1936"/>
        <v>1116738.0142857144</v>
      </c>
      <c r="CW305" s="76">
        <f t="shared" si="1937"/>
        <v>1126237.9114285712</v>
      </c>
      <c r="CX305" s="76">
        <f t="shared" si="1938"/>
        <v>909402.30230769224</v>
      </c>
      <c r="CY305" s="76">
        <f t="shared" si="1939"/>
        <v>836557.37719230785</v>
      </c>
      <c r="CZ305" s="76">
        <f t="shared" si="1940"/>
        <v>1240789.4157692308</v>
      </c>
      <c r="DA305" s="76">
        <f t="shared" si="1941"/>
        <v>0</v>
      </c>
      <c r="DB305" s="76">
        <f t="shared" si="1942"/>
        <v>2997166.4160683765</v>
      </c>
      <c r="DC305" s="76">
        <f t="shared" si="1943"/>
        <v>3452898.6032661786</v>
      </c>
      <c r="DD305" s="76">
        <f t="shared" si="1943"/>
        <v>0</v>
      </c>
      <c r="DE305" s="88">
        <f t="shared" si="1945"/>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44"/>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46"/>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26"/>
        <v>468815.45250000007</v>
      </c>
      <c r="CM306" s="76">
        <f t="shared" si="1927"/>
        <v>409555.96999999991</v>
      </c>
      <c r="CN306" s="76">
        <f t="shared" si="1928"/>
        <v>312913.29333333333</v>
      </c>
      <c r="CO306" s="76">
        <f t="shared" si="1929"/>
        <v>57404.55000000001</v>
      </c>
      <c r="CP306" s="76">
        <f t="shared" si="1930"/>
        <v>569076.98857142858</v>
      </c>
      <c r="CQ306" s="76">
        <f t="shared" si="1931"/>
        <v>773647.9850000001</v>
      </c>
      <c r="CR306" s="76">
        <f t="shared" si="1932"/>
        <v>923212.58000000007</v>
      </c>
      <c r="CS306" s="76">
        <f t="shared" si="1933"/>
        <v>1958425.1633333333</v>
      </c>
      <c r="CT306" s="76">
        <f t="shared" si="1934"/>
        <v>1028788.6630000001</v>
      </c>
      <c r="CU306" s="76">
        <f t="shared" si="1935"/>
        <v>627779.79727272724</v>
      </c>
      <c r="CV306" s="76">
        <f t="shared" si="1936"/>
        <v>877596.87111111125</v>
      </c>
      <c r="CW306" s="76">
        <f t="shared" si="1937"/>
        <v>1192355.0914285714</v>
      </c>
      <c r="CX306" s="76">
        <f t="shared" si="1938"/>
        <v>1145508.6281730768</v>
      </c>
      <c r="CY306" s="76">
        <f t="shared" si="1939"/>
        <v>787359.99075824185</v>
      </c>
      <c r="CZ306" s="76">
        <f t="shared" si="1940"/>
        <v>0</v>
      </c>
      <c r="DA306" s="76">
        <f t="shared" si="1941"/>
        <v>2536969.515586081</v>
      </c>
      <c r="DB306" s="76">
        <f t="shared" si="1942"/>
        <v>2984121.5562393167</v>
      </c>
      <c r="DC306" s="76">
        <f t="shared" si="1943"/>
        <v>2562256.2869352875</v>
      </c>
      <c r="DD306" s="76">
        <f t="shared" si="1943"/>
        <v>0</v>
      </c>
      <c r="DE306" s="88">
        <f t="shared" si="1945"/>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44"/>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46"/>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26"/>
        <v>412867.48250000004</v>
      </c>
      <c r="CM307" s="76">
        <f t="shared" si="1927"/>
        <v>597200.25999999989</v>
      </c>
      <c r="CN307" s="76">
        <f t="shared" si="1928"/>
        <v>17929.900000000001</v>
      </c>
      <c r="CO307" s="76">
        <f t="shared" si="1929"/>
        <v>541745.942857143</v>
      </c>
      <c r="CP307" s="76">
        <f t="shared" si="1930"/>
        <v>364657.02428571426</v>
      </c>
      <c r="CQ307" s="76">
        <f t="shared" si="1931"/>
        <v>736759.33000000007</v>
      </c>
      <c r="CR307" s="76">
        <f t="shared" si="1932"/>
        <v>675238.89</v>
      </c>
      <c r="CS307" s="76">
        <f t="shared" si="1933"/>
        <v>1498284.3766666667</v>
      </c>
      <c r="CT307" s="76">
        <f t="shared" si="1934"/>
        <v>53110.54</v>
      </c>
      <c r="CU307" s="76">
        <f t="shared" si="1935"/>
        <v>461893.3404545454</v>
      </c>
      <c r="CV307" s="76">
        <f t="shared" si="1936"/>
        <v>944813.20937499998</v>
      </c>
      <c r="CW307" s="76">
        <f t="shared" si="1937"/>
        <v>965488.95142857137</v>
      </c>
      <c r="CX307" s="76">
        <f t="shared" si="1938"/>
        <v>1211731.441153846</v>
      </c>
      <c r="CY307" s="76">
        <f t="shared" si="1939"/>
        <v>35830.288757396454</v>
      </c>
      <c r="CZ307" s="76">
        <f t="shared" si="1940"/>
        <v>2014054.2603846153</v>
      </c>
      <c r="DA307" s="76">
        <f t="shared" si="1941"/>
        <v>2449081.9010073263</v>
      </c>
      <c r="DB307" s="76">
        <f t="shared" si="1942"/>
        <v>3449027.6003418802</v>
      </c>
      <c r="DC307" s="76">
        <f t="shared" si="1943"/>
        <v>2020591.4242979246</v>
      </c>
      <c r="DD307" s="76">
        <f t="shared" si="1943"/>
        <v>0</v>
      </c>
      <c r="DE307" s="88">
        <f t="shared" si="1945"/>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44"/>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46"/>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26"/>
        <v>378375.91749999998</v>
      </c>
      <c r="CM308" s="76">
        <f t="shared" si="1927"/>
        <v>23445.619999999995</v>
      </c>
      <c r="CN308" s="76">
        <f t="shared" si="1928"/>
        <v>441934.63500000001</v>
      </c>
      <c r="CO308" s="76">
        <f t="shared" si="1929"/>
        <v>485534.27142857149</v>
      </c>
      <c r="CP308" s="76">
        <f t="shared" si="1930"/>
        <v>438573.16428571421</v>
      </c>
      <c r="CQ308" s="76">
        <f t="shared" si="1931"/>
        <v>659912.10000000009</v>
      </c>
      <c r="CR308" s="76">
        <f t="shared" si="1932"/>
        <v>771071.27</v>
      </c>
      <c r="CS308" s="76">
        <f t="shared" si="1933"/>
        <v>322471.33333333337</v>
      </c>
      <c r="CT308" s="76">
        <f t="shared" si="1934"/>
        <v>1359498.2520000001</v>
      </c>
      <c r="CU308" s="76">
        <f t="shared" si="1935"/>
        <v>532127.88</v>
      </c>
      <c r="CV308" s="76">
        <f t="shared" si="1936"/>
        <v>863351.74749999994</v>
      </c>
      <c r="CW308" s="76">
        <f t="shared" si="1937"/>
        <v>1108049.0628571429</v>
      </c>
      <c r="CX308" s="76">
        <f t="shared" si="1938"/>
        <v>965703.25384615373</v>
      </c>
      <c r="CY308" s="76">
        <f t="shared" si="1939"/>
        <v>722028.70804733736</v>
      </c>
      <c r="CZ308" s="76">
        <f t="shared" si="1940"/>
        <v>1266012.0086538461</v>
      </c>
      <c r="DA308" s="76">
        <f t="shared" si="1941"/>
        <v>3422745.2013369952</v>
      </c>
      <c r="DB308" s="76">
        <f t="shared" si="1942"/>
        <v>2026299.5240170937</v>
      </c>
      <c r="DC308" s="76">
        <f t="shared" si="1943"/>
        <v>0</v>
      </c>
      <c r="DD308" s="76">
        <f t="shared" si="1943"/>
        <v>0</v>
      </c>
      <c r="DE308" s="88">
        <f t="shared" si="1945"/>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44"/>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46"/>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26"/>
        <v>328873.91249999998</v>
      </c>
      <c r="CM309" s="76">
        <f t="shared" si="1927"/>
        <v>373837.47999999992</v>
      </c>
      <c r="CN309" s="76">
        <f t="shared" si="1928"/>
        <v>257732.07</v>
      </c>
      <c r="CO309" s="76">
        <f t="shared" si="1929"/>
        <v>446827.07857142866</v>
      </c>
      <c r="CP309" s="76">
        <f t="shared" si="1930"/>
        <v>373575.4642857142</v>
      </c>
      <c r="CQ309" s="76">
        <f t="shared" si="1931"/>
        <v>620167.50000000012</v>
      </c>
      <c r="CR309" s="76">
        <f t="shared" si="1932"/>
        <v>13999.999999999998</v>
      </c>
      <c r="CS309" s="76">
        <f t="shared" si="1933"/>
        <v>2133205.06</v>
      </c>
      <c r="CT309" s="76">
        <f t="shared" si="1934"/>
        <v>947860.54333333345</v>
      </c>
      <c r="CU309" s="76">
        <f t="shared" si="1935"/>
        <v>511868.97777777782</v>
      </c>
      <c r="CV309" s="76">
        <f t="shared" si="1936"/>
        <v>759153.09388888883</v>
      </c>
      <c r="CW309" s="76">
        <f t="shared" si="1937"/>
        <v>1043508.9199999999</v>
      </c>
      <c r="CX309" s="76">
        <f t="shared" si="1938"/>
        <v>79279.024230769224</v>
      </c>
      <c r="CY309" s="76">
        <f t="shared" si="1939"/>
        <v>875889.65158072719</v>
      </c>
      <c r="CZ309" s="76">
        <f t="shared" si="1940"/>
        <v>2067288.0230769231</v>
      </c>
      <c r="DA309" s="76">
        <f t="shared" si="1941"/>
        <v>2130007.0245543341</v>
      </c>
      <c r="DB309" s="76">
        <f t="shared" si="1942"/>
        <v>1988751.1421367517</v>
      </c>
      <c r="DC309" s="76">
        <f t="shared" si="1943"/>
        <v>0</v>
      </c>
      <c r="DD309" s="76">
        <f t="shared" si="1943"/>
        <v>0</v>
      </c>
      <c r="DE309" s="88">
        <f t="shared" si="1945"/>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44"/>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46"/>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26"/>
        <v>0</v>
      </c>
      <c r="CM310" s="76">
        <f t="shared" si="1927"/>
        <v>379325.19624999992</v>
      </c>
      <c r="CN310" s="76">
        <f t="shared" si="1928"/>
        <v>288657.96000000002</v>
      </c>
      <c r="CO310" s="76">
        <f t="shared" si="1929"/>
        <v>574021.51428571437</v>
      </c>
      <c r="CP310" s="76">
        <f t="shared" si="1930"/>
        <v>432463.84642857133</v>
      </c>
      <c r="CQ310" s="76">
        <f t="shared" si="1931"/>
        <v>4390.8975</v>
      </c>
      <c r="CR310" s="76">
        <f t="shared" si="1932"/>
        <v>711855.89999999991</v>
      </c>
      <c r="CS310" s="76">
        <f t="shared" si="1933"/>
        <v>1296986.5499999998</v>
      </c>
      <c r="CT310" s="76">
        <f t="shared" si="1934"/>
        <v>1113399.056875</v>
      </c>
      <c r="CU310" s="76">
        <f t="shared" si="1935"/>
        <v>506414.93333333335</v>
      </c>
      <c r="CV310" s="76">
        <f t="shared" si="1936"/>
        <v>666848.63833333331</v>
      </c>
      <c r="CW310" s="76">
        <f t="shared" si="1937"/>
        <v>9669.4399999999987</v>
      </c>
      <c r="CX310" s="76">
        <f t="shared" si="1938"/>
        <v>1475020.4238461538</v>
      </c>
      <c r="CY310" s="76">
        <f t="shared" si="1939"/>
        <v>726860.09041420138</v>
      </c>
      <c r="CZ310" s="76">
        <f t="shared" si="1940"/>
        <v>1387478.528846154</v>
      </c>
      <c r="DA310" s="76">
        <f t="shared" si="1941"/>
        <v>1755078.1788461541</v>
      </c>
      <c r="DB310" s="76">
        <f t="shared" si="1942"/>
        <v>120126.96611111109</v>
      </c>
      <c r="DC310" s="76">
        <f t="shared" si="1943"/>
        <v>3111056.4930288461</v>
      </c>
      <c r="DD310" s="76">
        <f t="shared" si="1943"/>
        <v>0</v>
      </c>
      <c r="DE310" s="88">
        <f t="shared" si="1945"/>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44"/>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46"/>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26"/>
        <v>309125.51999999996</v>
      </c>
      <c r="CM311" s="76">
        <f t="shared" si="1927"/>
        <v>336778.46124999993</v>
      </c>
      <c r="CN311" s="76">
        <f t="shared" si="1928"/>
        <v>271997.1216666667</v>
      </c>
      <c r="CO311" s="76">
        <f t="shared" si="1929"/>
        <v>767210.83571428584</v>
      </c>
      <c r="CP311" s="76">
        <f t="shared" si="1930"/>
        <v>429034.07857142849</v>
      </c>
      <c r="CQ311" s="76">
        <f t="shared" si="1931"/>
        <v>632144.03500000003</v>
      </c>
      <c r="CR311" s="76">
        <f t="shared" si="1932"/>
        <v>563000.64</v>
      </c>
      <c r="CS311" s="76">
        <f t="shared" si="1933"/>
        <v>1530986.2983333336</v>
      </c>
      <c r="CT311" s="76">
        <f t="shared" si="1934"/>
        <v>1096745.6250000002</v>
      </c>
      <c r="CU311" s="76">
        <f t="shared" si="1935"/>
        <v>442532.62222222221</v>
      </c>
      <c r="CV311" s="76">
        <f t="shared" si="1936"/>
        <v>21865.237777777777</v>
      </c>
      <c r="CW311" s="76">
        <f t="shared" si="1937"/>
        <v>1207764.9714285713</v>
      </c>
      <c r="CX311" s="76">
        <f t="shared" si="1938"/>
        <v>1093745.8553846152</v>
      </c>
      <c r="CY311" s="76">
        <f t="shared" si="1939"/>
        <v>808722.92769230786</v>
      </c>
      <c r="CZ311" s="76">
        <f t="shared" si="1940"/>
        <v>1378751.1323076924</v>
      </c>
      <c r="DA311" s="76">
        <f t="shared" si="1941"/>
        <v>51002.375714285721</v>
      </c>
      <c r="DB311" s="76">
        <f t="shared" si="1942"/>
        <v>0</v>
      </c>
      <c r="DC311" s="76">
        <f t="shared" si="1943"/>
        <v>2615502.27534188</v>
      </c>
      <c r="DD311" s="76">
        <f t="shared" si="1943"/>
        <v>0</v>
      </c>
      <c r="DE311" s="88">
        <f t="shared" si="1945"/>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44"/>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46"/>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26"/>
        <v>274934.315</v>
      </c>
      <c r="CM312" s="76">
        <f t="shared" si="1927"/>
        <v>278799.25</v>
      </c>
      <c r="CN312" s="76">
        <f t="shared" si="1928"/>
        <v>302423.26333333337</v>
      </c>
      <c r="CO312" s="76">
        <f t="shared" si="1929"/>
        <v>787798.62857142871</v>
      </c>
      <c r="CP312" s="76">
        <f t="shared" si="1930"/>
        <v>30941.365714285712</v>
      </c>
      <c r="CQ312" s="76">
        <f t="shared" si="1931"/>
        <v>517439.12625000003</v>
      </c>
      <c r="CR312" s="76">
        <f t="shared" si="1932"/>
        <v>564744.6</v>
      </c>
      <c r="CS312" s="76">
        <f t="shared" si="1933"/>
        <v>1356033.4200000002</v>
      </c>
      <c r="CT312" s="76">
        <f t="shared" si="1934"/>
        <v>1018893.312857143</v>
      </c>
      <c r="CU312" s="76">
        <f t="shared" si="1935"/>
        <v>18326</v>
      </c>
      <c r="CV312" s="76">
        <f t="shared" si="1936"/>
        <v>533521.1994444445</v>
      </c>
      <c r="CW312" s="76">
        <f t="shared" si="1937"/>
        <v>621903.6385714286</v>
      </c>
      <c r="CX312" s="76">
        <f t="shared" si="1938"/>
        <v>1017220.3449999999</v>
      </c>
      <c r="CY312" s="76">
        <f t="shared" si="1939"/>
        <v>772225.83618131874</v>
      </c>
      <c r="CZ312" s="76">
        <f t="shared" si="1940"/>
        <v>1077172.4076923078</v>
      </c>
      <c r="DA312" s="76">
        <f t="shared" si="1941"/>
        <v>0</v>
      </c>
      <c r="DB312" s="76">
        <f t="shared" si="1942"/>
        <v>2019700.1299999997</v>
      </c>
      <c r="DC312" s="76">
        <f t="shared" si="1943"/>
        <v>3875217.3635531138</v>
      </c>
      <c r="DD312" s="76">
        <f t="shared" si="1943"/>
        <v>0</v>
      </c>
      <c r="DE312" s="88">
        <f t="shared" si="1945"/>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44"/>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46"/>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26"/>
        <v>273728.06</v>
      </c>
      <c r="CM313" s="76">
        <f t="shared" si="1927"/>
        <v>244666.86750000005</v>
      </c>
      <c r="CN313" s="76">
        <f t="shared" si="1928"/>
        <v>243759.72833333336</v>
      </c>
      <c r="CO313" s="76">
        <f t="shared" si="1929"/>
        <v>61674.548571428575</v>
      </c>
      <c r="CP313" s="76">
        <f t="shared" si="1930"/>
        <v>325980.07</v>
      </c>
      <c r="CQ313" s="76">
        <f t="shared" si="1931"/>
        <v>715209.78142857156</v>
      </c>
      <c r="CR313" s="76">
        <f t="shared" si="1932"/>
        <v>505092.60999999993</v>
      </c>
      <c r="CS313" s="76">
        <f t="shared" si="1933"/>
        <v>1480143.51</v>
      </c>
      <c r="CT313" s="76">
        <f t="shared" si="1934"/>
        <v>980548.34571428585</v>
      </c>
      <c r="CU313" s="76">
        <f t="shared" si="1935"/>
        <v>585734.71250000002</v>
      </c>
      <c r="CV313" s="76">
        <f t="shared" si="1936"/>
        <v>430000.85624999995</v>
      </c>
      <c r="CW313" s="76">
        <f t="shared" si="1937"/>
        <v>611007.59571428574</v>
      </c>
      <c r="CX313" s="76">
        <f t="shared" si="1938"/>
        <v>1020012.2833653846</v>
      </c>
      <c r="CY313" s="76">
        <f t="shared" si="1939"/>
        <v>663665.5276236264</v>
      </c>
      <c r="CZ313" s="76">
        <f t="shared" si="1940"/>
        <v>0</v>
      </c>
      <c r="DA313" s="76">
        <f t="shared" si="1941"/>
        <v>3056328.0100068678</v>
      </c>
      <c r="DB313" s="76">
        <f t="shared" si="1942"/>
        <v>1960939.3788156288</v>
      </c>
      <c r="DC313" s="76">
        <f t="shared" si="1943"/>
        <v>1936980.3235897438</v>
      </c>
      <c r="DD313" s="76">
        <f t="shared" si="1943"/>
        <v>0</v>
      </c>
      <c r="DE313" s="88">
        <f t="shared" si="1945"/>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44"/>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46"/>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26"/>
        <v>263731.30499999999</v>
      </c>
      <c r="CM314" s="76">
        <f t="shared" si="1927"/>
        <v>160831.19250000003</v>
      </c>
      <c r="CN314" s="76">
        <f t="shared" si="1928"/>
        <v>30065.280000000002</v>
      </c>
      <c r="CO314" s="76">
        <f t="shared" si="1929"/>
        <v>908935.40000000014</v>
      </c>
      <c r="CP314" s="76">
        <f t="shared" si="1930"/>
        <v>347772.96428571426</v>
      </c>
      <c r="CQ314" s="76">
        <f t="shared" si="1931"/>
        <v>592777.3237500001</v>
      </c>
      <c r="CR314" s="76">
        <f t="shared" si="1932"/>
        <v>423517.00499999995</v>
      </c>
      <c r="CS314" s="76">
        <f t="shared" si="1933"/>
        <v>1354770.6300000001</v>
      </c>
      <c r="CT314" s="76">
        <f t="shared" si="1934"/>
        <v>20145.972000000002</v>
      </c>
      <c r="CU314" s="76">
        <f t="shared" si="1935"/>
        <v>383896.10000000003</v>
      </c>
      <c r="CV314" s="76">
        <f t="shared" si="1936"/>
        <v>587835.22000000009</v>
      </c>
      <c r="CW314" s="76">
        <f t="shared" si="1937"/>
        <v>526989.80999999994</v>
      </c>
      <c r="CX314" s="76">
        <f t="shared" si="1938"/>
        <v>1131510.6146153845</v>
      </c>
      <c r="CY314" s="76">
        <f t="shared" si="1939"/>
        <v>5623.1806593406582</v>
      </c>
      <c r="CZ314" s="76">
        <f t="shared" si="1940"/>
        <v>1339934.8456730768</v>
      </c>
      <c r="DA314" s="76">
        <f t="shared" si="1941"/>
        <v>2406750.0509478021</v>
      </c>
      <c r="DB314" s="76">
        <f t="shared" si="1942"/>
        <v>2563671.9820207572</v>
      </c>
      <c r="DC314" s="76">
        <f t="shared" si="1943"/>
        <v>1596735.3941208792</v>
      </c>
      <c r="DD314" s="76">
        <f t="shared" si="1943"/>
        <v>0</v>
      </c>
      <c r="DE314" s="88">
        <f t="shared" si="1945"/>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44"/>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46"/>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26"/>
        <v>302469.86</v>
      </c>
      <c r="CM315" s="76">
        <f t="shared" si="1927"/>
        <v>11911.617142857145</v>
      </c>
      <c r="CN315" s="76">
        <f t="shared" si="1928"/>
        <v>265435.38</v>
      </c>
      <c r="CO315" s="76">
        <f t="shared" si="1929"/>
        <v>616566.84571428574</v>
      </c>
      <c r="CP315" s="76">
        <f t="shared" si="1930"/>
        <v>374966.82249999995</v>
      </c>
      <c r="CQ315" s="76">
        <f t="shared" si="1931"/>
        <v>686320.87125000008</v>
      </c>
      <c r="CR315" s="76">
        <f t="shared" si="1932"/>
        <v>366749.83999999997</v>
      </c>
      <c r="CS315" s="76">
        <f t="shared" si="1933"/>
        <v>115323.46666666666</v>
      </c>
      <c r="CT315" s="76">
        <f t="shared" si="1934"/>
        <v>1335003.9780000001</v>
      </c>
      <c r="CU315" s="76">
        <f t="shared" si="1935"/>
        <v>331196.95</v>
      </c>
      <c r="CV315" s="76">
        <f t="shared" si="1936"/>
        <v>545258.56500000006</v>
      </c>
      <c r="CW315" s="76">
        <f t="shared" si="1937"/>
        <v>613842.8528571428</v>
      </c>
      <c r="CX315" s="76">
        <f t="shared" si="1938"/>
        <v>914647.38163461536</v>
      </c>
      <c r="CY315" s="76">
        <f t="shared" si="1939"/>
        <v>804742.183690476</v>
      </c>
      <c r="CZ315" s="76">
        <f t="shared" si="1940"/>
        <v>1499066.1029807695</v>
      </c>
      <c r="DA315" s="76">
        <f t="shared" si="1941"/>
        <v>2459944.9089835165</v>
      </c>
      <c r="DB315" s="76">
        <f t="shared" si="1942"/>
        <v>1599414.1497191696</v>
      </c>
      <c r="DC315" s="76">
        <f t="shared" si="1943"/>
        <v>0</v>
      </c>
      <c r="DD315" s="76">
        <f t="shared" si="1943"/>
        <v>0</v>
      </c>
      <c r="DE315" s="88">
        <f t="shared" si="1945"/>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44"/>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46"/>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26"/>
        <v>255517.56999999998</v>
      </c>
      <c r="CM316" s="76">
        <f t="shared" si="1927"/>
        <v>259966.1771428572</v>
      </c>
      <c r="CN316" s="76">
        <f t="shared" si="1928"/>
        <v>213733.96800000002</v>
      </c>
      <c r="CO316" s="76">
        <f t="shared" si="1929"/>
        <v>543538.04142857157</v>
      </c>
      <c r="CP316" s="76">
        <f t="shared" si="1930"/>
        <v>414025.08124999999</v>
      </c>
      <c r="CQ316" s="76">
        <f t="shared" si="1931"/>
        <v>567412.17249999999</v>
      </c>
      <c r="CR316" s="76">
        <f t="shared" si="1932"/>
        <v>18050.599999999999</v>
      </c>
      <c r="CS316" s="76">
        <f t="shared" si="1933"/>
        <v>1351482.9333333333</v>
      </c>
      <c r="CT316" s="76">
        <f t="shared" si="1934"/>
        <v>731940.59400000016</v>
      </c>
      <c r="CU316" s="76">
        <f t="shared" si="1935"/>
        <v>406970.28750000003</v>
      </c>
      <c r="CV316" s="76">
        <f t="shared" si="1936"/>
        <v>589878.08250000014</v>
      </c>
      <c r="CW316" s="76">
        <f t="shared" si="1937"/>
        <v>584424.8142857143</v>
      </c>
      <c r="CX316" s="76">
        <f t="shared" si="1938"/>
        <v>7896.966826923076</v>
      </c>
      <c r="CY316" s="76">
        <f t="shared" si="1939"/>
        <v>624191.04778221785</v>
      </c>
      <c r="CZ316" s="76">
        <f t="shared" si="1940"/>
        <v>1946302.3256250003</v>
      </c>
      <c r="DA316" s="76">
        <f t="shared" si="1941"/>
        <v>1758909.1373076921</v>
      </c>
      <c r="DB316" s="76">
        <f t="shared" si="1942"/>
        <v>7682.7277167277161</v>
      </c>
      <c r="DC316" s="76">
        <f t="shared" si="1943"/>
        <v>0</v>
      </c>
      <c r="DD316" s="76">
        <f t="shared" si="1943"/>
        <v>0</v>
      </c>
      <c r="DE316" s="88">
        <f t="shared" si="1945"/>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44"/>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46"/>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26"/>
        <v>13152.699999999999</v>
      </c>
      <c r="CM317" s="76">
        <f t="shared" si="1927"/>
        <v>216461.3971428572</v>
      </c>
      <c r="CN317" s="76">
        <f t="shared" si="1928"/>
        <v>224692.18800000002</v>
      </c>
      <c r="CO317" s="76">
        <f t="shared" si="1929"/>
        <v>632942.08714285726</v>
      </c>
      <c r="CP317" s="76">
        <f t="shared" si="1930"/>
        <v>457086.32499999995</v>
      </c>
      <c r="CQ317" s="76">
        <f t="shared" si="1931"/>
        <v>17668.241250000003</v>
      </c>
      <c r="CR317" s="76">
        <f t="shared" si="1932"/>
        <v>382429.83500000002</v>
      </c>
      <c r="CS317" s="76">
        <f t="shared" si="1933"/>
        <v>1010278.1333333333</v>
      </c>
      <c r="CT317" s="76">
        <f t="shared" si="1934"/>
        <v>935958.40800000017</v>
      </c>
      <c r="CU317" s="76">
        <f t="shared" si="1935"/>
        <v>444683.92500000005</v>
      </c>
      <c r="CV317" s="76">
        <f t="shared" si="1936"/>
        <v>587344.75250000006</v>
      </c>
      <c r="CW317" s="76">
        <f t="shared" si="1937"/>
        <v>25474.64857142857</v>
      </c>
      <c r="CX317" s="76">
        <f t="shared" si="1938"/>
        <v>1117110.8881730768</v>
      </c>
      <c r="CY317" s="76">
        <f t="shared" si="1939"/>
        <v>565753.03424575424</v>
      </c>
      <c r="CZ317" s="76">
        <f t="shared" si="1940"/>
        <v>934698.98711538466</v>
      </c>
      <c r="DA317" s="76">
        <f t="shared" si="1941"/>
        <v>198533.02103021977</v>
      </c>
      <c r="DB317" s="76">
        <f t="shared" si="1942"/>
        <v>22175.145909645908</v>
      </c>
      <c r="DC317" s="76">
        <f t="shared" si="1943"/>
        <v>44302.720000000001</v>
      </c>
      <c r="DD317" s="76">
        <f t="shared" si="1943"/>
        <v>0</v>
      </c>
      <c r="DE317" s="88">
        <f t="shared" si="1945"/>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44"/>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46"/>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26"/>
        <v>391004.15333333338</v>
      </c>
      <c r="CM318" s="76">
        <f t="shared" si="1927"/>
        <v>277713.55499999993</v>
      </c>
      <c r="CN318" s="76">
        <f t="shared" si="1928"/>
        <v>305550.69999999995</v>
      </c>
      <c r="CO318" s="76">
        <f t="shared" si="1929"/>
        <v>585628.62428571435</v>
      </c>
      <c r="CP318" s="76">
        <f t="shared" si="1930"/>
        <v>407281.03125</v>
      </c>
      <c r="CQ318" s="76">
        <f t="shared" si="1931"/>
        <v>785581.90125</v>
      </c>
      <c r="CR318" s="76">
        <f t="shared" si="1932"/>
        <v>385468.93333333335</v>
      </c>
      <c r="CS318" s="76">
        <f t="shared" si="1933"/>
        <v>794534.73750000005</v>
      </c>
      <c r="CT318" s="76">
        <f t="shared" si="1934"/>
        <v>1122970.4640000002</v>
      </c>
      <c r="CU318" s="76">
        <f t="shared" si="1935"/>
        <v>547981.96250000002</v>
      </c>
      <c r="CV318" s="76">
        <f t="shared" si="1936"/>
        <v>11427.918749999999</v>
      </c>
      <c r="CW318" s="76">
        <f t="shared" si="1937"/>
        <v>774503.80714285711</v>
      </c>
      <c r="CX318" s="76">
        <f t="shared" si="1938"/>
        <v>788528.26471153833</v>
      </c>
      <c r="CY318" s="76">
        <f t="shared" si="1939"/>
        <v>746915.89666666673</v>
      </c>
      <c r="CZ318" s="76">
        <f t="shared" si="1940"/>
        <v>1204387.1053846157</v>
      </c>
      <c r="DA318" s="76">
        <f t="shared" si="1941"/>
        <v>221964.2496565934</v>
      </c>
      <c r="DB318" s="76">
        <f t="shared" si="1942"/>
        <v>0</v>
      </c>
      <c r="DC318" s="76">
        <f t="shared" si="1943"/>
        <v>2440947.5979807694</v>
      </c>
      <c r="DD318" s="76">
        <f t="shared" si="1943"/>
        <v>0</v>
      </c>
      <c r="DE318" s="88">
        <f t="shared" si="1945"/>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44"/>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46"/>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26"/>
        <v>370119.71000000008</v>
      </c>
      <c r="CM319" s="76">
        <f t="shared" si="1927"/>
        <v>263861.14374999993</v>
      </c>
      <c r="CN319" s="76">
        <f t="shared" si="1928"/>
        <v>332202.29999999993</v>
      </c>
      <c r="CO319" s="76">
        <f t="shared" si="1929"/>
        <v>498036.57428571436</v>
      </c>
      <c r="CP319" s="76">
        <f t="shared" si="1930"/>
        <v>6832.9800000000005</v>
      </c>
      <c r="CQ319" s="76">
        <f t="shared" si="1931"/>
        <v>527685.48</v>
      </c>
      <c r="CR319" s="76">
        <f t="shared" si="1932"/>
        <v>298898.95333333337</v>
      </c>
      <c r="CS319" s="76">
        <f t="shared" si="1933"/>
        <v>1036826.31</v>
      </c>
      <c r="CT319" s="76">
        <f t="shared" si="1934"/>
        <v>1170373.9740000002</v>
      </c>
      <c r="CU319" s="76">
        <f t="shared" si="1935"/>
        <v>26294.399999999998</v>
      </c>
      <c r="CV319" s="76">
        <f t="shared" si="1936"/>
        <v>771802.67874999985</v>
      </c>
      <c r="CW319" s="76">
        <f t="shared" si="1937"/>
        <v>693066.27142857143</v>
      </c>
      <c r="CX319" s="76">
        <f t="shared" si="1938"/>
        <v>758633.50124999986</v>
      </c>
      <c r="CY319" s="76">
        <f t="shared" si="1939"/>
        <v>633700.5230769231</v>
      </c>
      <c r="CZ319" s="76">
        <f t="shared" si="1940"/>
        <v>1220968.4994230771</v>
      </c>
      <c r="DA319" s="76">
        <f t="shared" si="1941"/>
        <v>14142.307692307691</v>
      </c>
      <c r="DB319" s="76">
        <f t="shared" si="1942"/>
        <v>1661628.9480769231</v>
      </c>
      <c r="DC319" s="76">
        <f t="shared" si="1943"/>
        <v>1465860.5962026864</v>
      </c>
      <c r="DD319" s="76">
        <f t="shared" si="1943"/>
        <v>0</v>
      </c>
      <c r="DE319" s="88">
        <f t="shared" si="1945"/>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44"/>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46"/>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26"/>
        <v>399232.26</v>
      </c>
      <c r="CM320" s="76">
        <f t="shared" si="1927"/>
        <v>318190.74</v>
      </c>
      <c r="CN320" s="76">
        <f t="shared" si="1928"/>
        <v>376474.49999999994</v>
      </c>
      <c r="CO320" s="76">
        <f t="shared" si="1929"/>
        <v>12728.320000000002</v>
      </c>
      <c r="CP320" s="76">
        <f t="shared" si="1930"/>
        <v>381464.86000000004</v>
      </c>
      <c r="CQ320" s="76">
        <f t="shared" si="1931"/>
        <v>429033.875</v>
      </c>
      <c r="CR320" s="76">
        <f t="shared" si="1932"/>
        <v>337850.55333333334</v>
      </c>
      <c r="CS320" s="76">
        <f t="shared" si="1933"/>
        <v>665719.34250000003</v>
      </c>
      <c r="CT320" s="76">
        <f t="shared" si="1934"/>
        <v>970689.48900000018</v>
      </c>
      <c r="CU320" s="76">
        <f t="shared" si="1935"/>
        <v>538557.01714285708</v>
      </c>
      <c r="CV320" s="76">
        <f t="shared" si="1936"/>
        <v>530504.72499999998</v>
      </c>
      <c r="CW320" s="76">
        <f t="shared" si="1937"/>
        <v>784013.23428571434</v>
      </c>
      <c r="CX320" s="76">
        <f t="shared" si="1938"/>
        <v>753174.30461538455</v>
      </c>
      <c r="CY320" s="76">
        <f t="shared" si="1939"/>
        <v>557712.3623076923</v>
      </c>
      <c r="CZ320" s="76">
        <f t="shared" si="1940"/>
        <v>0</v>
      </c>
      <c r="DA320" s="76">
        <f t="shared" si="1941"/>
        <v>2139149.1978846155</v>
      </c>
      <c r="DB320" s="76">
        <f t="shared" si="1942"/>
        <v>2564971.4492307692</v>
      </c>
      <c r="DC320" s="76">
        <f t="shared" si="1943"/>
        <v>1585936.4220512821</v>
      </c>
      <c r="DD320" s="76">
        <f t="shared" si="1943"/>
        <v>0</v>
      </c>
      <c r="DE320" s="88">
        <f t="shared" si="1945"/>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44"/>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46"/>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26"/>
        <v>559652.91250000009</v>
      </c>
      <c r="CM321" s="76">
        <f t="shared" si="1927"/>
        <v>228840.56999999998</v>
      </c>
      <c r="CN321" s="76">
        <f t="shared" si="1928"/>
        <v>29827.599999999995</v>
      </c>
      <c r="CO321" s="76">
        <f t="shared" si="1929"/>
        <v>460216.87571428576</v>
      </c>
      <c r="CP321" s="76">
        <f t="shared" si="1930"/>
        <v>179088.56000000003</v>
      </c>
      <c r="CQ321" s="76">
        <f t="shared" si="1931"/>
        <v>503463.30624999997</v>
      </c>
      <c r="CR321" s="76">
        <f t="shared" si="1932"/>
        <v>220748.13333333333</v>
      </c>
      <c r="CS321" s="76">
        <f t="shared" si="1933"/>
        <v>672261.89250000007</v>
      </c>
      <c r="CT321" s="76">
        <f t="shared" si="1934"/>
        <v>7961.8000000000011</v>
      </c>
      <c r="CU321" s="76">
        <f t="shared" si="1935"/>
        <v>493212.13714285713</v>
      </c>
      <c r="CV321" s="76">
        <f t="shared" si="1936"/>
        <v>596498.45062499994</v>
      </c>
      <c r="CW321" s="76">
        <f t="shared" si="1937"/>
        <v>640534.34714285715</v>
      </c>
      <c r="CX321" s="76">
        <f t="shared" si="1938"/>
        <v>849611.60730769229</v>
      </c>
      <c r="CY321" s="76">
        <f t="shared" si="1939"/>
        <v>24210.360598290605</v>
      </c>
      <c r="CZ321" s="76">
        <f t="shared" si="1940"/>
        <v>595636.6217307694</v>
      </c>
      <c r="DA321" s="76">
        <f t="shared" si="1941"/>
        <v>2454176.6502884612</v>
      </c>
      <c r="DB321" s="76">
        <f t="shared" si="1942"/>
        <v>1747307.3696703294</v>
      </c>
      <c r="DC321" s="76">
        <f t="shared" si="1943"/>
        <v>1235525.8326923079</v>
      </c>
      <c r="DD321" s="76">
        <f t="shared" si="1943"/>
        <v>0</v>
      </c>
      <c r="DE321" s="88">
        <f t="shared" si="1945"/>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44"/>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46"/>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26"/>
        <v>521844.82000000007</v>
      </c>
      <c r="CM322" s="76">
        <f t="shared" si="1927"/>
        <v>6105</v>
      </c>
      <c r="CN322" s="76">
        <f t="shared" si="1928"/>
        <v>496281.89999999991</v>
      </c>
      <c r="CO322" s="76">
        <f t="shared" si="1929"/>
        <v>395423.32142857148</v>
      </c>
      <c r="CP322" s="76">
        <f t="shared" si="1930"/>
        <v>242525.86749999999</v>
      </c>
      <c r="CQ322" s="76">
        <f t="shared" si="1931"/>
        <v>440914.71249999997</v>
      </c>
      <c r="CR322" s="76">
        <f t="shared" si="1932"/>
        <v>169974.93333333332</v>
      </c>
      <c r="CS322" s="76">
        <f t="shared" si="1933"/>
        <v>19288.665000000001</v>
      </c>
      <c r="CT322" s="76">
        <f t="shared" si="1934"/>
        <v>796030.07000000018</v>
      </c>
      <c r="CU322" s="76">
        <f t="shared" si="1935"/>
        <v>502005.49714285712</v>
      </c>
      <c r="CV322" s="76">
        <f t="shared" si="1936"/>
        <v>588416.71437499998</v>
      </c>
      <c r="CW322" s="76">
        <f t="shared" si="1937"/>
        <v>823005.39571428578</v>
      </c>
      <c r="CX322" s="76">
        <f t="shared" si="1938"/>
        <v>714016.88716346154</v>
      </c>
      <c r="CY322" s="76">
        <f t="shared" si="1939"/>
        <v>402858.46205128211</v>
      </c>
      <c r="CZ322" s="76">
        <f t="shared" si="1940"/>
        <v>936407.91910256422</v>
      </c>
      <c r="DA322" s="76">
        <f t="shared" si="1941"/>
        <v>2358169.7999999998</v>
      </c>
      <c r="DB322" s="76">
        <f t="shared" si="1942"/>
        <v>1901176.2969230767</v>
      </c>
      <c r="DC322" s="76">
        <f t="shared" si="1943"/>
        <v>0</v>
      </c>
      <c r="DD322" s="76">
        <f t="shared" si="1943"/>
        <v>0</v>
      </c>
      <c r="DE322" s="88">
        <f t="shared" si="1945"/>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44"/>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46"/>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47">B323*AT323</f>
        <v>491302.14000000007</v>
      </c>
      <c r="CM323" s="76">
        <f t="shared" ref="CM323:CM367" si="1948">C323*AU323</f>
        <v>303501.5</v>
      </c>
      <c r="CN323" s="76">
        <f t="shared" ref="CN323:CN367" si="1949">D323*AV323</f>
        <v>417534.49999999988</v>
      </c>
      <c r="CO323" s="76">
        <f t="shared" ref="CO323:CO367" si="1950">E323*AW323</f>
        <v>423334.9671428572</v>
      </c>
      <c r="CP323" s="76">
        <f t="shared" ref="CP323:CP367" si="1951">F323*AX323</f>
        <v>337122.09125</v>
      </c>
      <c r="CQ323" s="76">
        <f t="shared" ref="CQ323:CQ367" si="1952">G323*AY323</f>
        <v>424431.85624999995</v>
      </c>
      <c r="CR323" s="76">
        <f t="shared" ref="CR323:CR367" si="1953">H323*AZ323</f>
        <v>4014.2666666666669</v>
      </c>
      <c r="CS323" s="76">
        <f t="shared" ref="CS323:CS367" si="1954">I323*BA323</f>
        <v>871910.80500000005</v>
      </c>
      <c r="CT323" s="76">
        <f t="shared" ref="CT323:CT367" si="1955">J323*BB323</f>
        <v>1213565.75</v>
      </c>
      <c r="CU323" s="76">
        <f t="shared" ref="CU323:CU367" si="1956">K323*BC323</f>
        <v>533473.5085714286</v>
      </c>
      <c r="CV323" s="76">
        <f t="shared" ref="CV323:CV367" si="1957">L323*BD323</f>
        <v>729289.5199999999</v>
      </c>
      <c r="CW323" s="76">
        <f t="shared" ref="CW323:CW367" si="1958">M323*BE323</f>
        <v>684639.81857142865</v>
      </c>
      <c r="CX323" s="76">
        <f t="shared" ref="CX323:CX367" si="1959">N323*BF323</f>
        <v>20690.55206730769</v>
      </c>
      <c r="CY323" s="76">
        <f t="shared" ref="CY323:CY367" si="1960">O323*BG323</f>
        <v>431020.56820512813</v>
      </c>
      <c r="CZ323" s="76">
        <f t="shared" ref="CZ323:CZ367" si="1961">P323*BH323</f>
        <v>1249210.3583333334</v>
      </c>
      <c r="DA323" s="76">
        <f t="shared" ref="DA323:DA367" si="1962">Q323*BI323</f>
        <v>2611285.6239285716</v>
      </c>
      <c r="DB323" s="76">
        <f t="shared" ref="DB323:DB367" si="1963">R323*BJ323</f>
        <v>1104212.4448351648</v>
      </c>
      <c r="DC323" s="76">
        <f t="shared" ref="DC323:DD367" si="1964">S323*BK323</f>
        <v>0</v>
      </c>
      <c r="DD323" s="76">
        <f t="shared" si="1964"/>
        <v>0</v>
      </c>
      <c r="DE323" s="88">
        <f t="shared" si="1945"/>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65">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46"/>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47"/>
        <v>25050.025000000001</v>
      </c>
      <c r="CM324" s="76">
        <f t="shared" si="1948"/>
        <v>255225</v>
      </c>
      <c r="CN324" s="76">
        <f t="shared" si="1949"/>
        <v>348999.99999999994</v>
      </c>
      <c r="CO324" s="76">
        <f t="shared" si="1950"/>
        <v>451118.08000000002</v>
      </c>
      <c r="CP324" s="76">
        <f t="shared" si="1951"/>
        <v>394049.39999999997</v>
      </c>
      <c r="CQ324" s="76">
        <f t="shared" si="1952"/>
        <v>22742.197500000002</v>
      </c>
      <c r="CR324" s="76">
        <f t="shared" si="1953"/>
        <v>252900.10333333336</v>
      </c>
      <c r="CS324" s="76">
        <f t="shared" si="1954"/>
        <v>970640.65</v>
      </c>
      <c r="CT324" s="76">
        <f t="shared" si="1955"/>
        <v>1049075.9666666668</v>
      </c>
      <c r="CU324" s="76">
        <f t="shared" si="1956"/>
        <v>416152.59428571427</v>
      </c>
      <c r="CV324" s="76">
        <f t="shared" si="1957"/>
        <v>623268.26</v>
      </c>
      <c r="CW324" s="76">
        <f t="shared" si="1958"/>
        <v>4152.5</v>
      </c>
      <c r="CX324" s="76">
        <f t="shared" si="1959"/>
        <v>976418.99966346147</v>
      </c>
      <c r="CY324" s="76">
        <f t="shared" si="1960"/>
        <v>456063.84865384619</v>
      </c>
      <c r="CZ324" s="76">
        <f t="shared" si="1961"/>
        <v>964962.42938461539</v>
      </c>
      <c r="DA324" s="76">
        <f t="shared" si="1962"/>
        <v>1984001.3871428571</v>
      </c>
      <c r="DB324" s="76">
        <f t="shared" si="1963"/>
        <v>17028.666593406593</v>
      </c>
      <c r="DC324" s="76">
        <f t="shared" si="1964"/>
        <v>994667.09476190456</v>
      </c>
      <c r="DD324" s="76">
        <f t="shared" si="1964"/>
        <v>0</v>
      </c>
      <c r="DE324" s="88">
        <f t="shared" ref="DE324:DE367" si="1966">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65"/>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67">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47"/>
        <v>301997.57500000001</v>
      </c>
      <c r="CM325" s="76">
        <f t="shared" si="1948"/>
        <v>269419.09500000003</v>
      </c>
      <c r="CN325" s="76">
        <f t="shared" si="1949"/>
        <v>337189.59999999992</v>
      </c>
      <c r="CO325" s="76">
        <f t="shared" si="1950"/>
        <v>346639.64999999997</v>
      </c>
      <c r="CP325" s="76">
        <f t="shared" si="1951"/>
        <v>461220.45</v>
      </c>
      <c r="CQ325" s="76">
        <f t="shared" si="1952"/>
        <v>322266.88</v>
      </c>
      <c r="CR325" s="76">
        <f t="shared" si="1953"/>
        <v>223860.58333333331</v>
      </c>
      <c r="CS325" s="76">
        <f t="shared" si="1954"/>
        <v>835145.00000000012</v>
      </c>
      <c r="CT325" s="76">
        <f t="shared" si="1955"/>
        <v>1172590.56</v>
      </c>
      <c r="CU325" s="76">
        <f t="shared" si="1956"/>
        <v>402858.61714285711</v>
      </c>
      <c r="CV325" s="76">
        <f t="shared" si="1957"/>
        <v>9625</v>
      </c>
      <c r="CW325" s="76">
        <f t="shared" si="1958"/>
        <v>777754.83714285714</v>
      </c>
      <c r="CX325" s="76">
        <f t="shared" si="1959"/>
        <v>752568.4692307692</v>
      </c>
      <c r="CY325" s="76">
        <f t="shared" si="1960"/>
        <v>495010.53333333327</v>
      </c>
      <c r="CZ325" s="76">
        <f t="shared" si="1961"/>
        <v>1506797.2920000001</v>
      </c>
      <c r="DA325" s="76">
        <f t="shared" si="1962"/>
        <v>259934.98571428572</v>
      </c>
      <c r="DB325" s="76">
        <f t="shared" si="1963"/>
        <v>0</v>
      </c>
      <c r="DC325" s="76">
        <f t="shared" si="1964"/>
        <v>2164469.7519902317</v>
      </c>
      <c r="DD325" s="76">
        <f t="shared" si="1964"/>
        <v>0</v>
      </c>
      <c r="DE325" s="88">
        <f t="shared" si="1966"/>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65"/>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67"/>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47"/>
        <v>281501.08</v>
      </c>
      <c r="CM326" s="76">
        <f t="shared" si="1948"/>
        <v>359220.42000000004</v>
      </c>
      <c r="CN326" s="76">
        <f t="shared" si="1949"/>
        <v>463772.49999999988</v>
      </c>
      <c r="CO326" s="76">
        <f t="shared" si="1950"/>
        <v>517072.64999999997</v>
      </c>
      <c r="CP326" s="76">
        <f t="shared" si="1951"/>
        <v>6039</v>
      </c>
      <c r="CQ326" s="76">
        <f t="shared" si="1952"/>
        <v>198142.0575</v>
      </c>
      <c r="CR326" s="76">
        <f t="shared" si="1953"/>
        <v>219366.25</v>
      </c>
      <c r="CS326" s="76">
        <f t="shared" si="1954"/>
        <v>944534.73750000005</v>
      </c>
      <c r="CT326" s="76">
        <f t="shared" si="1955"/>
        <v>1136790.645</v>
      </c>
      <c r="CU326" s="76">
        <f t="shared" si="1956"/>
        <v>19868.209999999995</v>
      </c>
      <c r="CV326" s="76">
        <f t="shared" si="1957"/>
        <v>556170.5</v>
      </c>
      <c r="CW326" s="76">
        <f t="shared" si="1958"/>
        <v>577707.01714285719</v>
      </c>
      <c r="CX326" s="76">
        <f t="shared" si="1959"/>
        <v>409951.49514423072</v>
      </c>
      <c r="CY326" s="76">
        <f t="shared" si="1960"/>
        <v>500892.87384615385</v>
      </c>
      <c r="CZ326" s="76">
        <f t="shared" si="1961"/>
        <v>904694.36200000008</v>
      </c>
      <c r="DA326" s="76">
        <f t="shared" si="1962"/>
        <v>45417.857142857145</v>
      </c>
      <c r="DB326" s="76">
        <f t="shared" si="1963"/>
        <v>1504027.0458424906</v>
      </c>
      <c r="DC326" s="76">
        <f t="shared" si="1964"/>
        <v>1935472.7359706957</v>
      </c>
      <c r="DD326" s="76">
        <f t="shared" si="1964"/>
        <v>0</v>
      </c>
      <c r="DE326" s="88">
        <f t="shared" si="1966"/>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65"/>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67"/>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47"/>
        <v>255423.98</v>
      </c>
      <c r="CM327" s="76">
        <f t="shared" si="1948"/>
        <v>447362.86500000005</v>
      </c>
      <c r="CN327" s="76">
        <f t="shared" si="1949"/>
        <v>326584.29999999993</v>
      </c>
      <c r="CO327" s="76">
        <f t="shared" si="1950"/>
        <v>6270</v>
      </c>
      <c r="CP327" s="76">
        <f t="shared" si="1951"/>
        <v>583317.15</v>
      </c>
      <c r="CQ327" s="76">
        <f t="shared" si="1952"/>
        <v>222165.62187500001</v>
      </c>
      <c r="CR327" s="76">
        <f t="shared" si="1953"/>
        <v>376972.60666666669</v>
      </c>
      <c r="CS327" s="76">
        <f t="shared" si="1954"/>
        <v>799779.77250000008</v>
      </c>
      <c r="CT327" s="76">
        <f t="shared" si="1955"/>
        <v>1019318.8450000001</v>
      </c>
      <c r="CU327" s="76">
        <f t="shared" si="1956"/>
        <v>422501.47999999992</v>
      </c>
      <c r="CV327" s="76">
        <f t="shared" si="1957"/>
        <v>606244.02937499993</v>
      </c>
      <c r="CW327" s="76">
        <f t="shared" si="1958"/>
        <v>629952.37</v>
      </c>
      <c r="CX327" s="76">
        <f t="shared" si="1959"/>
        <v>327158.63389423076</v>
      </c>
      <c r="CY327" s="76">
        <f t="shared" si="1960"/>
        <v>470003.24102564098</v>
      </c>
      <c r="CZ327" s="76">
        <f t="shared" si="1961"/>
        <v>0</v>
      </c>
      <c r="DA327" s="76">
        <f t="shared" si="1962"/>
        <v>3845576.8960714289</v>
      </c>
      <c r="DB327" s="76">
        <f t="shared" si="1963"/>
        <v>1179915.4034065935</v>
      </c>
      <c r="DC327" s="76">
        <f t="shared" si="1964"/>
        <v>2935812.3957264954</v>
      </c>
      <c r="DD327" s="76">
        <f t="shared" si="1964"/>
        <v>0</v>
      </c>
      <c r="DE327" s="88">
        <f t="shared" si="1966"/>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65"/>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67"/>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47"/>
        <v>46347.840000000004</v>
      </c>
      <c r="CM328" s="76">
        <f t="shared" si="1948"/>
        <v>320044.5</v>
      </c>
      <c r="CN328" s="76">
        <f t="shared" si="1949"/>
        <v>26597.299999999996</v>
      </c>
      <c r="CO328" s="76">
        <f t="shared" si="1950"/>
        <v>322771.95</v>
      </c>
      <c r="CP328" s="76">
        <f t="shared" si="1951"/>
        <v>482007.14999999997</v>
      </c>
      <c r="CQ328" s="76">
        <f t="shared" si="1952"/>
        <v>17800.199999999997</v>
      </c>
      <c r="CR328" s="76">
        <f t="shared" si="1953"/>
        <v>402315.23499999993</v>
      </c>
      <c r="CS328" s="76">
        <f t="shared" si="1954"/>
        <v>681826.245</v>
      </c>
      <c r="CT328" s="76">
        <f t="shared" si="1955"/>
        <v>15631.000000000002</v>
      </c>
      <c r="CU328" s="76">
        <f t="shared" si="1956"/>
        <v>341742.55333333329</v>
      </c>
      <c r="CV328" s="76">
        <f t="shared" si="1957"/>
        <v>760930.614375</v>
      </c>
      <c r="CW328" s="76">
        <f t="shared" si="1958"/>
        <v>21023.514285714286</v>
      </c>
      <c r="CX328" s="76">
        <f t="shared" si="1959"/>
        <v>596704.36846153846</v>
      </c>
      <c r="CY328" s="76">
        <f t="shared" si="1960"/>
        <v>19703.766153846151</v>
      </c>
      <c r="CZ328" s="76">
        <f t="shared" si="1961"/>
        <v>1034844.3217948717</v>
      </c>
      <c r="DA328" s="76">
        <f t="shared" si="1962"/>
        <v>2243749.8074999996</v>
      </c>
      <c r="DB328" s="76">
        <f t="shared" si="1963"/>
        <v>2472578.0161172161</v>
      </c>
      <c r="DC328" s="76">
        <f t="shared" si="1964"/>
        <v>1858745.7703418802</v>
      </c>
      <c r="DD328" s="76">
        <f t="shared" si="1964"/>
        <v>0</v>
      </c>
      <c r="DE328" s="88">
        <f t="shared" si="1966"/>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65"/>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67"/>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47"/>
        <v>441925.05499999999</v>
      </c>
      <c r="CM329" s="76">
        <f t="shared" si="1948"/>
        <v>5917.34</v>
      </c>
      <c r="CN329" s="76">
        <f t="shared" si="1949"/>
        <v>315707.19999999995</v>
      </c>
      <c r="CO329" s="76">
        <f t="shared" si="1950"/>
        <v>286667.17499999999</v>
      </c>
      <c r="CP329" s="76">
        <f t="shared" si="1951"/>
        <v>355941</v>
      </c>
      <c r="CQ329" s="76">
        <f t="shared" si="1952"/>
        <v>373955.62499999994</v>
      </c>
      <c r="CR329" s="76">
        <f t="shared" si="1953"/>
        <v>327433.68999999994</v>
      </c>
      <c r="CS329" s="76">
        <f t="shared" si="1954"/>
        <v>37307.724999999999</v>
      </c>
      <c r="CT329" s="76">
        <f t="shared" si="1955"/>
        <v>940974.76666666684</v>
      </c>
      <c r="CU329" s="76">
        <f t="shared" si="1956"/>
        <v>393181.5766666666</v>
      </c>
      <c r="CV329" s="76">
        <f t="shared" si="1957"/>
        <v>40122.720000000001</v>
      </c>
      <c r="CW329" s="76">
        <f t="shared" si="1958"/>
        <v>876544.64571428578</v>
      </c>
      <c r="CX329" s="76">
        <f t="shared" si="1959"/>
        <v>730694.18466346152</v>
      </c>
      <c r="CY329" s="76">
        <f t="shared" si="1960"/>
        <v>573550.0046153845</v>
      </c>
      <c r="CZ329" s="76">
        <f t="shared" si="1961"/>
        <v>1106953.3891025642</v>
      </c>
      <c r="DA329" s="76">
        <f t="shared" si="1962"/>
        <v>4482067.9288392859</v>
      </c>
      <c r="DB329" s="76">
        <f t="shared" si="1963"/>
        <v>0</v>
      </c>
      <c r="DC329" s="76">
        <f t="shared" si="1964"/>
        <v>0</v>
      </c>
      <c r="DD329" s="76">
        <f t="shared" si="1964"/>
        <v>0</v>
      </c>
      <c r="DE329" s="88">
        <f t="shared" si="1966"/>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65"/>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67"/>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47"/>
        <v>582729.33499999996</v>
      </c>
      <c r="CM330" s="76">
        <f t="shared" si="1948"/>
        <v>388565.32</v>
      </c>
      <c r="CN330" s="76">
        <f t="shared" si="1949"/>
        <v>220985.69999999995</v>
      </c>
      <c r="CO330" s="76">
        <f t="shared" si="1950"/>
        <v>297278.565</v>
      </c>
      <c r="CP330" s="76">
        <f t="shared" si="1951"/>
        <v>31581</v>
      </c>
      <c r="CQ330" s="76">
        <f t="shared" si="1952"/>
        <v>206020.68749999997</v>
      </c>
      <c r="CR330" s="76">
        <f t="shared" si="1953"/>
        <v>50513.533333333326</v>
      </c>
      <c r="CS330" s="76">
        <f t="shared" si="1954"/>
        <v>810692.83750000002</v>
      </c>
      <c r="CT330" s="76">
        <f t="shared" si="1955"/>
        <v>760699.755</v>
      </c>
      <c r="CU330" s="76">
        <f t="shared" si="1956"/>
        <v>8434.0666666666657</v>
      </c>
      <c r="CV330" s="76">
        <f t="shared" si="1957"/>
        <v>1001367.1649999999</v>
      </c>
      <c r="CW330" s="76">
        <f t="shared" si="1958"/>
        <v>396830.37285714288</v>
      </c>
      <c r="CX330" s="76">
        <f t="shared" si="1959"/>
        <v>6701.8562499999998</v>
      </c>
      <c r="CY330" s="76">
        <f t="shared" si="1960"/>
        <v>559148.67249999999</v>
      </c>
      <c r="CZ330" s="76">
        <f t="shared" si="1961"/>
        <v>1336059.7015384615</v>
      </c>
      <c r="DA330" s="76">
        <f t="shared" si="1962"/>
        <v>34936.587321428568</v>
      </c>
      <c r="DB330" s="76">
        <f t="shared" si="1963"/>
        <v>936336.17417582416</v>
      </c>
      <c r="DC330" s="76">
        <f t="shared" si="1964"/>
        <v>0</v>
      </c>
      <c r="DD330" s="76">
        <f t="shared" si="1964"/>
        <v>0</v>
      </c>
      <c r="DE330" s="88">
        <f t="shared" si="1966"/>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65"/>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67"/>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47"/>
        <v>33229.432500000003</v>
      </c>
      <c r="CM331" s="76">
        <f t="shared" si="1948"/>
        <v>230622.345</v>
      </c>
      <c r="CN331" s="76">
        <f t="shared" si="1949"/>
        <v>223504.49999999994</v>
      </c>
      <c r="CO331" s="76">
        <f t="shared" si="1950"/>
        <v>36352.224999999999</v>
      </c>
      <c r="CP331" s="76">
        <f t="shared" si="1951"/>
        <v>373897.5</v>
      </c>
      <c r="CQ331" s="76">
        <f t="shared" si="1952"/>
        <v>17073.367142857143</v>
      </c>
      <c r="CR331" s="76">
        <f t="shared" si="1953"/>
        <v>400129.91833333328</v>
      </c>
      <c r="CS331" s="76">
        <f t="shared" si="1954"/>
        <v>776602.19000000006</v>
      </c>
      <c r="CT331" s="76">
        <f t="shared" si="1955"/>
        <v>653413.58250000002</v>
      </c>
      <c r="CU331" s="76">
        <f t="shared" si="1956"/>
        <v>486051.89333333325</v>
      </c>
      <c r="CV331" s="76">
        <f t="shared" si="1957"/>
        <v>705661.57874999999</v>
      </c>
      <c r="CW331" s="76">
        <f t="shared" si="1958"/>
        <v>2206.9714285714285</v>
      </c>
      <c r="CX331" s="76">
        <f t="shared" si="1959"/>
        <v>987626.89374999993</v>
      </c>
      <c r="CY331" s="76">
        <f t="shared" si="1960"/>
        <v>608738.00544871797</v>
      </c>
      <c r="CZ331" s="76">
        <f t="shared" si="1961"/>
        <v>0</v>
      </c>
      <c r="DA331" s="76">
        <f t="shared" si="1962"/>
        <v>2213405.9686607141</v>
      </c>
      <c r="DB331" s="76">
        <f t="shared" si="1963"/>
        <v>5082.8461538461543</v>
      </c>
      <c r="DC331" s="76">
        <f t="shared" si="1964"/>
        <v>1741635.1208653848</v>
      </c>
      <c r="DD331" s="76">
        <f t="shared" si="1964"/>
        <v>0</v>
      </c>
      <c r="DE331" s="88">
        <f t="shared" si="1966"/>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65"/>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67"/>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47"/>
        <v>452235.00750000007</v>
      </c>
      <c r="CM332" s="76">
        <f t="shared" si="1948"/>
        <v>332104.11</v>
      </c>
      <c r="CN332" s="76">
        <f t="shared" si="1949"/>
        <v>43459.899999999987</v>
      </c>
      <c r="CO332" s="76">
        <f t="shared" si="1950"/>
        <v>411113.27999999997</v>
      </c>
      <c r="CP332" s="76">
        <f t="shared" si="1951"/>
        <v>115365.9</v>
      </c>
      <c r="CQ332" s="76">
        <f t="shared" si="1952"/>
        <v>422172.7271428571</v>
      </c>
      <c r="CR332" s="76">
        <f t="shared" si="1953"/>
        <v>345916.08666666661</v>
      </c>
      <c r="CS332" s="76">
        <f t="shared" si="1954"/>
        <v>554465.04749999999</v>
      </c>
      <c r="CT332" s="76">
        <f t="shared" si="1955"/>
        <v>67536.367500000008</v>
      </c>
      <c r="CU332" s="76">
        <f t="shared" si="1956"/>
        <v>685452.98666666658</v>
      </c>
      <c r="CV332" s="76">
        <f t="shared" si="1957"/>
        <v>20786.6175</v>
      </c>
      <c r="CW332" s="76">
        <f t="shared" si="1958"/>
        <v>621809.71428571432</v>
      </c>
      <c r="CX332" s="76">
        <f t="shared" si="1959"/>
        <v>701164.10624999995</v>
      </c>
      <c r="CY332" s="76">
        <f t="shared" si="1960"/>
        <v>72939.40910256411</v>
      </c>
      <c r="CZ332" s="76">
        <f t="shared" si="1961"/>
        <v>1573904.2934615384</v>
      </c>
      <c r="DA332" s="76">
        <f t="shared" si="1962"/>
        <v>44949.62472527472</v>
      </c>
      <c r="DB332" s="76">
        <f t="shared" si="1963"/>
        <v>0</v>
      </c>
      <c r="DC332" s="76">
        <f t="shared" si="1964"/>
        <v>1545054.4651709402</v>
      </c>
      <c r="DD332" s="76">
        <f t="shared" si="1964"/>
        <v>0</v>
      </c>
      <c r="DE332" s="88">
        <f t="shared" si="1966"/>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65"/>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67"/>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47"/>
        <v>369115.51500000001</v>
      </c>
      <c r="CM333" s="76">
        <f t="shared" si="1948"/>
        <v>44355.465000000004</v>
      </c>
      <c r="CN333" s="76">
        <f t="shared" si="1949"/>
        <v>469801.79999999987</v>
      </c>
      <c r="CO333" s="76">
        <f t="shared" si="1950"/>
        <v>223822.87</v>
      </c>
      <c r="CP333" s="76">
        <f t="shared" si="1951"/>
        <v>11286</v>
      </c>
      <c r="CQ333" s="76">
        <f t="shared" si="1952"/>
        <v>265704.54857142858</v>
      </c>
      <c r="CR333" s="76">
        <f t="shared" si="1953"/>
        <v>261635.55833333329</v>
      </c>
      <c r="CS333" s="76">
        <f t="shared" si="1954"/>
        <v>0</v>
      </c>
      <c r="CT333" s="76">
        <f t="shared" si="1955"/>
        <v>1300496.1900000002</v>
      </c>
      <c r="CU333" s="76">
        <f t="shared" si="1956"/>
        <v>5533.5133333333333</v>
      </c>
      <c r="CV333" s="76">
        <f t="shared" si="1957"/>
        <v>827055.32437499997</v>
      </c>
      <c r="CW333" s="76">
        <f t="shared" si="1958"/>
        <v>587508.57857142854</v>
      </c>
      <c r="CX333" s="76">
        <f t="shared" si="1959"/>
        <v>902628.28499999992</v>
      </c>
      <c r="CY333" s="76">
        <f t="shared" si="1960"/>
        <v>966873.1441025642</v>
      </c>
      <c r="CZ333" s="76">
        <f t="shared" si="1961"/>
        <v>254644.90423076923</v>
      </c>
      <c r="DA333" s="76">
        <f t="shared" si="1962"/>
        <v>0</v>
      </c>
      <c r="DB333" s="76">
        <f t="shared" si="1963"/>
        <v>837963.26021978026</v>
      </c>
      <c r="DC333" s="76">
        <f t="shared" si="1964"/>
        <v>1729640.6241758242</v>
      </c>
      <c r="DD333" s="76">
        <f t="shared" si="1964"/>
        <v>0</v>
      </c>
      <c r="DE333" s="88">
        <f t="shared" si="1966"/>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65"/>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67"/>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47"/>
        <v>387157.03</v>
      </c>
      <c r="CM334" s="76">
        <f t="shared" si="1948"/>
        <v>230595.73500000002</v>
      </c>
      <c r="CN334" s="76">
        <f t="shared" si="1949"/>
        <v>151157.89999999997</v>
      </c>
      <c r="CO334" s="76">
        <f t="shared" si="1950"/>
        <v>287.09999999999997</v>
      </c>
      <c r="CP334" s="76">
        <f t="shared" si="1951"/>
        <v>352012.2</v>
      </c>
      <c r="CQ334" s="76">
        <f t="shared" si="1952"/>
        <v>276945.46285714285</v>
      </c>
      <c r="CR334" s="76">
        <f t="shared" si="1953"/>
        <v>42393.691666666658</v>
      </c>
      <c r="CS334" s="76">
        <f t="shared" si="1954"/>
        <v>900017.84</v>
      </c>
      <c r="CT334" s="76">
        <f t="shared" si="1955"/>
        <v>858826.17</v>
      </c>
      <c r="CU334" s="76">
        <f t="shared" si="1956"/>
        <v>306697.1216666667</v>
      </c>
      <c r="CV334" s="76">
        <f t="shared" si="1957"/>
        <v>802752.49312499992</v>
      </c>
      <c r="CW334" s="76">
        <f t="shared" si="1958"/>
        <v>669522.41428571439</v>
      </c>
      <c r="CX334" s="76">
        <f t="shared" si="1959"/>
        <v>107899.01874999999</v>
      </c>
      <c r="CY334" s="76">
        <f t="shared" si="1960"/>
        <v>943748.9492307693</v>
      </c>
      <c r="CZ334" s="76">
        <f t="shared" si="1961"/>
        <v>0</v>
      </c>
      <c r="DA334" s="76">
        <f t="shared" si="1962"/>
        <v>1699384.3283104394</v>
      </c>
      <c r="DB334" s="76">
        <f t="shared" si="1963"/>
        <v>1174854.163028083</v>
      </c>
      <c r="DC334" s="76">
        <f t="shared" si="1964"/>
        <v>0</v>
      </c>
      <c r="DD334" s="76">
        <f t="shared" si="1964"/>
        <v>0</v>
      </c>
      <c r="DE334" s="88">
        <f t="shared" si="1966"/>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65"/>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67"/>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47"/>
        <v>441147.125</v>
      </c>
      <c r="CM335" s="76">
        <f t="shared" si="1948"/>
        <v>169077.495</v>
      </c>
      <c r="CN335" s="76">
        <f t="shared" si="1949"/>
        <v>2861.6039999999998</v>
      </c>
      <c r="CO335" s="76">
        <f t="shared" si="1950"/>
        <v>352236.61</v>
      </c>
      <c r="CP335" s="76">
        <f t="shared" si="1951"/>
        <v>177186.9</v>
      </c>
      <c r="CQ335" s="76">
        <f t="shared" si="1952"/>
        <v>234102.26250000001</v>
      </c>
      <c r="CR335" s="76">
        <f t="shared" si="1953"/>
        <v>398050.68499999994</v>
      </c>
      <c r="CS335" s="76">
        <f t="shared" si="1954"/>
        <v>468491.77250000002</v>
      </c>
      <c r="CT335" s="76">
        <f t="shared" si="1955"/>
        <v>15528.333333333332</v>
      </c>
      <c r="CU335" s="76">
        <f t="shared" si="1956"/>
        <v>221968.935</v>
      </c>
      <c r="CV335" s="76">
        <f t="shared" si="1957"/>
        <v>722608.11222222226</v>
      </c>
      <c r="CW335" s="76">
        <f t="shared" si="1958"/>
        <v>487059.0785714286</v>
      </c>
      <c r="CX335" s="76">
        <f t="shared" si="1959"/>
        <v>309674.21249999997</v>
      </c>
      <c r="CY335" s="76">
        <f t="shared" si="1960"/>
        <v>15699.18605769231</v>
      </c>
      <c r="CZ335" s="76">
        <f t="shared" si="1961"/>
        <v>786582.15262820513</v>
      </c>
      <c r="DA335" s="76">
        <f t="shared" si="1962"/>
        <v>2808111.6673832419</v>
      </c>
      <c r="DB335" s="76">
        <f t="shared" si="1963"/>
        <v>1360790.3096703298</v>
      </c>
      <c r="DC335" s="76">
        <f t="shared" si="1964"/>
        <v>882483.9396336996</v>
      </c>
      <c r="DD335" s="76">
        <f t="shared" si="1964"/>
        <v>0</v>
      </c>
      <c r="DE335" s="88">
        <f t="shared" si="1966"/>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65"/>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67"/>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47"/>
        <v>618838.84499999997</v>
      </c>
      <c r="CM336" s="76">
        <f t="shared" si="1948"/>
        <v>11092.675000000001</v>
      </c>
      <c r="CN336" s="76">
        <f t="shared" si="1949"/>
        <v>361604.24799999996</v>
      </c>
      <c r="CO336" s="76">
        <f t="shared" si="1950"/>
        <v>187826.37999999998</v>
      </c>
      <c r="CP336" s="76">
        <f t="shared" si="1951"/>
        <v>263821.05</v>
      </c>
      <c r="CQ336" s="76">
        <f t="shared" si="1952"/>
        <v>261694.23750000002</v>
      </c>
      <c r="CR336" s="76">
        <f t="shared" si="1953"/>
        <v>424214.6316666666</v>
      </c>
      <c r="CS336" s="76">
        <f t="shared" si="1954"/>
        <v>0</v>
      </c>
      <c r="CT336" s="76">
        <f t="shared" si="1955"/>
        <v>954252.75</v>
      </c>
      <c r="CU336" s="76">
        <f t="shared" si="1956"/>
        <v>290837.95499999996</v>
      </c>
      <c r="CV336" s="76">
        <f t="shared" si="1957"/>
        <v>664528.30888888892</v>
      </c>
      <c r="CW336" s="76">
        <f t="shared" si="1958"/>
        <v>570956.1</v>
      </c>
      <c r="CX336" s="76">
        <f t="shared" si="1959"/>
        <v>642082.67812499986</v>
      </c>
      <c r="CY336" s="76">
        <f t="shared" si="1960"/>
        <v>1235593.4718750003</v>
      </c>
      <c r="CZ336" s="76">
        <f t="shared" si="1961"/>
        <v>847272.96275641012</v>
      </c>
      <c r="DA336" s="76">
        <f t="shared" si="1962"/>
        <v>3250729.004807692</v>
      </c>
      <c r="DB336" s="76">
        <f t="shared" si="1963"/>
        <v>1674269.1332025118</v>
      </c>
      <c r="DC336" s="76">
        <f t="shared" si="1964"/>
        <v>0</v>
      </c>
      <c r="DD336" s="76">
        <f t="shared" si="1964"/>
        <v>0</v>
      </c>
      <c r="DE336" s="88">
        <f t="shared" si="1966"/>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65"/>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67"/>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47"/>
        <v>271978.79249999998</v>
      </c>
      <c r="CM337" s="76">
        <f t="shared" si="1948"/>
        <v>776115.17500000005</v>
      </c>
      <c r="CN337" s="76">
        <f t="shared" si="1949"/>
        <v>643114.55000000005</v>
      </c>
      <c r="CO337" s="76">
        <f t="shared" si="1950"/>
        <v>232791.58</v>
      </c>
      <c r="CP337" s="76">
        <f t="shared" si="1951"/>
        <v>299555.84999999998</v>
      </c>
      <c r="CQ337" s="76">
        <f t="shared" si="1952"/>
        <v>213579.5625</v>
      </c>
      <c r="CR337" s="76">
        <f t="shared" si="1953"/>
        <v>1352.12</v>
      </c>
      <c r="CS337" s="76">
        <f t="shared" si="1954"/>
        <v>261390.9975</v>
      </c>
      <c r="CT337" s="76">
        <f t="shared" si="1955"/>
        <v>757855.17083333328</v>
      </c>
      <c r="CU337" s="76">
        <f t="shared" si="1956"/>
        <v>281938.65250000003</v>
      </c>
      <c r="CV337" s="76">
        <f t="shared" si="1957"/>
        <v>927543.18555555562</v>
      </c>
      <c r="CW337" s="76">
        <f t="shared" si="1958"/>
        <v>742135.82142857136</v>
      </c>
      <c r="CX337" s="76">
        <f t="shared" si="1959"/>
        <v>16419.087499999998</v>
      </c>
      <c r="CY337" s="76">
        <f t="shared" si="1960"/>
        <v>761586.74812500004</v>
      </c>
      <c r="CZ337" s="76">
        <f t="shared" si="1961"/>
        <v>1046752.3894871793</v>
      </c>
      <c r="DA337" s="76">
        <f t="shared" si="1962"/>
        <v>2170088.6898076921</v>
      </c>
      <c r="DB337" s="76">
        <f t="shared" si="1963"/>
        <v>868342.11795918364</v>
      </c>
      <c r="DC337" s="76">
        <f t="shared" si="1964"/>
        <v>0</v>
      </c>
      <c r="DD337" s="76">
        <f t="shared" si="1964"/>
        <v>0</v>
      </c>
      <c r="DE337" s="88">
        <f t="shared" si="1966"/>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65"/>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67"/>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47"/>
        <v>33556.9</v>
      </c>
      <c r="CM338" s="76">
        <f t="shared" si="1948"/>
        <v>297735.36</v>
      </c>
      <c r="CN338" s="76">
        <f t="shared" si="1949"/>
        <v>242042.19</v>
      </c>
      <c r="CO338" s="76">
        <f t="shared" si="1950"/>
        <v>314760.74</v>
      </c>
      <c r="CP338" s="76">
        <f t="shared" si="1951"/>
        <v>334319.68</v>
      </c>
      <c r="CQ338" s="76">
        <f t="shared" si="1952"/>
        <v>1678.1333333333332</v>
      </c>
      <c r="CR338" s="76">
        <f t="shared" si="1953"/>
        <v>324172.19999999995</v>
      </c>
      <c r="CS338" s="76">
        <f t="shared" si="1954"/>
        <v>295895.59999999998</v>
      </c>
      <c r="CT338" s="76">
        <f t="shared" si="1955"/>
        <v>815993.52083333326</v>
      </c>
      <c r="CU338" s="76">
        <f t="shared" si="1956"/>
        <v>301688.25</v>
      </c>
      <c r="CV338" s="76">
        <f t="shared" si="1957"/>
        <v>1509364.8044444444</v>
      </c>
      <c r="CW338" s="76">
        <f t="shared" si="1958"/>
        <v>0</v>
      </c>
      <c r="CX338" s="76">
        <f t="shared" si="1959"/>
        <v>744349.22499999998</v>
      </c>
      <c r="CY338" s="76">
        <f t="shared" si="1960"/>
        <v>864188.14333333331</v>
      </c>
      <c r="CZ338" s="76">
        <f t="shared" si="1961"/>
        <v>1406364.1271794871</v>
      </c>
      <c r="DA338" s="76">
        <f t="shared" si="1962"/>
        <v>1520562.3335164834</v>
      </c>
      <c r="DB338" s="76">
        <f t="shared" si="1963"/>
        <v>46733.5684144427</v>
      </c>
      <c r="DC338" s="76">
        <f t="shared" si="1964"/>
        <v>1155665.3539102566</v>
      </c>
      <c r="DD338" s="76">
        <f t="shared" si="1964"/>
        <v>0</v>
      </c>
      <c r="DE338" s="88">
        <f t="shared" si="1966"/>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65"/>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67"/>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47"/>
        <v>370339.84000000003</v>
      </c>
      <c r="CM339" s="76">
        <f t="shared" si="1948"/>
        <v>1251854.1999999997</v>
      </c>
      <c r="CN339" s="76">
        <f t="shared" si="1949"/>
        <v>241110.52000000002</v>
      </c>
      <c r="CO339" s="76">
        <f t="shared" si="1950"/>
        <v>342770.43</v>
      </c>
      <c r="CP339" s="76">
        <f t="shared" si="1951"/>
        <v>299668.32</v>
      </c>
      <c r="CQ339" s="76">
        <f t="shared" si="1952"/>
        <v>340083.20000000001</v>
      </c>
      <c r="CR339" s="76">
        <f t="shared" si="1953"/>
        <v>231208.99999999997</v>
      </c>
      <c r="CS339" s="76">
        <f t="shared" si="1954"/>
        <v>499134.53333333333</v>
      </c>
      <c r="CT339" s="76">
        <f t="shared" si="1955"/>
        <v>799864.28499999992</v>
      </c>
      <c r="CU339" s="76">
        <f t="shared" si="1956"/>
        <v>939200.22250000003</v>
      </c>
      <c r="CV339" s="76">
        <f t="shared" si="1957"/>
        <v>0</v>
      </c>
      <c r="CW339" s="76">
        <f t="shared" si="1958"/>
        <v>272391.42857142858</v>
      </c>
      <c r="CX339" s="76">
        <f t="shared" si="1959"/>
        <v>714444.17499999993</v>
      </c>
      <c r="CY339" s="76">
        <f t="shared" si="1960"/>
        <v>847552.14974358981</v>
      </c>
      <c r="CZ339" s="76">
        <f t="shared" si="1961"/>
        <v>911639.71993589727</v>
      </c>
      <c r="DA339" s="76">
        <f t="shared" si="1962"/>
        <v>0</v>
      </c>
      <c r="DB339" s="76">
        <f t="shared" si="1963"/>
        <v>0</v>
      </c>
      <c r="DC339" s="76">
        <f t="shared" si="1964"/>
        <v>3167772.7800000007</v>
      </c>
      <c r="DD339" s="76">
        <f t="shared" si="1964"/>
        <v>0</v>
      </c>
      <c r="DE339" s="88">
        <f t="shared" si="1966"/>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65"/>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67"/>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47"/>
        <v>330760.34999999998</v>
      </c>
      <c r="CM340" s="76">
        <f t="shared" si="1948"/>
        <v>518310.0149999999</v>
      </c>
      <c r="CN340" s="76">
        <f t="shared" si="1949"/>
        <v>459937.05</v>
      </c>
      <c r="CO340" s="76">
        <f t="shared" si="1950"/>
        <v>330057.55499999999</v>
      </c>
      <c r="CP340" s="76">
        <f t="shared" si="1951"/>
        <v>7811.1</v>
      </c>
      <c r="CQ340" s="76">
        <f t="shared" si="1952"/>
        <v>244998</v>
      </c>
      <c r="CR340" s="76">
        <f t="shared" si="1953"/>
        <v>289132.13999999996</v>
      </c>
      <c r="CS340" s="76">
        <f t="shared" si="1954"/>
        <v>477055.9</v>
      </c>
      <c r="CT340" s="76">
        <f t="shared" si="1955"/>
        <v>921441.19499999983</v>
      </c>
      <c r="CU340" s="76">
        <f t="shared" si="1956"/>
        <v>15009.734999999999</v>
      </c>
      <c r="CV340" s="76">
        <f t="shared" si="1957"/>
        <v>1012738.3333333335</v>
      </c>
      <c r="CW340" s="76">
        <f t="shared" si="1958"/>
        <v>401242.59</v>
      </c>
      <c r="CX340" s="76">
        <f t="shared" si="1959"/>
        <v>766306.61249999993</v>
      </c>
      <c r="CY340" s="76">
        <f t="shared" si="1960"/>
        <v>954419.24980769237</v>
      </c>
      <c r="CZ340" s="76">
        <f t="shared" si="1961"/>
        <v>677926.4835897435</v>
      </c>
      <c r="DA340" s="76">
        <f t="shared" si="1962"/>
        <v>0</v>
      </c>
      <c r="DB340" s="76">
        <f t="shared" si="1963"/>
        <v>1783001.903877551</v>
      </c>
      <c r="DC340" s="76">
        <f t="shared" si="1964"/>
        <v>2526212.6807692307</v>
      </c>
      <c r="DD340" s="76">
        <f t="shared" si="1964"/>
        <v>0</v>
      </c>
      <c r="DE340" s="88">
        <f t="shared" si="1966"/>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65"/>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67"/>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47"/>
        <v>210441.155</v>
      </c>
      <c r="CM341" s="76">
        <f t="shared" si="1948"/>
        <v>546280.38499999989</v>
      </c>
      <c r="CN341" s="76">
        <f t="shared" si="1949"/>
        <v>442502.1</v>
      </c>
      <c r="CO341" s="76">
        <f t="shared" si="1950"/>
        <v>4478.7599999999993</v>
      </c>
      <c r="CP341" s="76">
        <f t="shared" si="1951"/>
        <v>393932.36250000005</v>
      </c>
      <c r="CQ341" s="76">
        <f t="shared" si="1952"/>
        <v>248376.53333333333</v>
      </c>
      <c r="CR341" s="76">
        <f t="shared" si="1953"/>
        <v>307175.87999999995</v>
      </c>
      <c r="CS341" s="76">
        <f t="shared" si="1954"/>
        <v>470304.48999999993</v>
      </c>
      <c r="CT341" s="76">
        <f t="shared" si="1955"/>
        <v>743032.04499999993</v>
      </c>
      <c r="CU341" s="76">
        <f t="shared" si="1956"/>
        <v>243288.34874999998</v>
      </c>
      <c r="CV341" s="76">
        <f t="shared" si="1957"/>
        <v>762355.98777777783</v>
      </c>
      <c r="CW341" s="76">
        <f t="shared" si="1958"/>
        <v>473096.62285714282</v>
      </c>
      <c r="CX341" s="76">
        <f t="shared" si="1959"/>
        <v>825647.79500000004</v>
      </c>
      <c r="CY341" s="76">
        <f t="shared" si="1960"/>
        <v>1344785.9680769232</v>
      </c>
      <c r="CZ341" s="76">
        <f t="shared" si="1961"/>
        <v>40838.111813186813</v>
      </c>
      <c r="DA341" s="76">
        <f t="shared" si="1962"/>
        <v>2536491.6196153844</v>
      </c>
      <c r="DB341" s="76">
        <f t="shared" si="1963"/>
        <v>1280539.3068681317</v>
      </c>
      <c r="DC341" s="76">
        <f t="shared" si="1964"/>
        <v>2722628.895897436</v>
      </c>
      <c r="DD341" s="76">
        <f t="shared" si="1964"/>
        <v>0</v>
      </c>
      <c r="DE341" s="88">
        <f t="shared" si="1966"/>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65"/>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67"/>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47"/>
        <v>489385.76750000002</v>
      </c>
      <c r="CM342" s="76">
        <f t="shared" si="1948"/>
        <v>373296.97499999992</v>
      </c>
      <c r="CN342" s="76">
        <f t="shared" si="1949"/>
        <v>67072.775000000009</v>
      </c>
      <c r="CO342" s="76">
        <f t="shared" si="1950"/>
        <v>414986.15</v>
      </c>
      <c r="CP342" s="76">
        <f t="shared" si="1951"/>
        <v>202858.96500000003</v>
      </c>
      <c r="CQ342" s="76">
        <f t="shared" si="1952"/>
        <v>424372.77</v>
      </c>
      <c r="CR342" s="76">
        <f t="shared" si="1953"/>
        <v>371640.82999999996</v>
      </c>
      <c r="CS342" s="76">
        <f t="shared" si="1954"/>
        <v>612766.69999999995</v>
      </c>
      <c r="CT342" s="76">
        <f t="shared" si="1955"/>
        <v>344.29999999999995</v>
      </c>
      <c r="CU342" s="76">
        <f t="shared" si="1956"/>
        <v>205082.32124999998</v>
      </c>
      <c r="CV342" s="76">
        <f t="shared" si="1957"/>
        <v>788534.92727272725</v>
      </c>
      <c r="CW342" s="76">
        <f t="shared" si="1958"/>
        <v>372699.60857142857</v>
      </c>
      <c r="CX342" s="76">
        <f t="shared" si="1959"/>
        <v>948758.33499999996</v>
      </c>
      <c r="CY342" s="76">
        <f t="shared" si="1960"/>
        <v>0</v>
      </c>
      <c r="CZ342" s="76">
        <f t="shared" si="1961"/>
        <v>1255407.6713553115</v>
      </c>
      <c r="DA342" s="76">
        <f t="shared" si="1962"/>
        <v>2208626.0385164837</v>
      </c>
      <c r="DB342" s="76">
        <f t="shared" si="1963"/>
        <v>2461052.7598901098</v>
      </c>
      <c r="DC342" s="76">
        <f t="shared" si="1964"/>
        <v>1582545.1802564103</v>
      </c>
      <c r="DD342" s="76">
        <f t="shared" si="1964"/>
        <v>0</v>
      </c>
      <c r="DE342" s="88">
        <f t="shared" si="1966"/>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65"/>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67"/>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47"/>
        <v>464167.60249999998</v>
      </c>
      <c r="CM343" s="76">
        <f t="shared" si="1948"/>
        <v>18527.886666666665</v>
      </c>
      <c r="CN343" s="76">
        <f t="shared" si="1949"/>
        <v>748239.11250000005</v>
      </c>
      <c r="CO343" s="76">
        <f t="shared" si="1950"/>
        <v>175684.12000000002</v>
      </c>
      <c r="CP343" s="76">
        <f t="shared" si="1951"/>
        <v>293210.3</v>
      </c>
      <c r="CQ343" s="76">
        <f t="shared" si="1952"/>
        <v>411173.28</v>
      </c>
      <c r="CR343" s="76">
        <f t="shared" si="1953"/>
        <v>350168.49999999994</v>
      </c>
      <c r="CS343" s="76">
        <f t="shared" si="1954"/>
        <v>27072.61</v>
      </c>
      <c r="CT343" s="76">
        <f t="shared" si="1955"/>
        <v>645327.52642857144</v>
      </c>
      <c r="CU343" s="76">
        <f t="shared" si="1956"/>
        <v>221760.84</v>
      </c>
      <c r="CV343" s="76">
        <f t="shared" si="1957"/>
        <v>976226.35374999989</v>
      </c>
      <c r="CW343" s="76">
        <f t="shared" si="1958"/>
        <v>482825.46428571426</v>
      </c>
      <c r="CX343" s="76">
        <f t="shared" si="1959"/>
        <v>955002.89500000002</v>
      </c>
      <c r="CY343" s="76">
        <f t="shared" si="1960"/>
        <v>1658266.2692307695</v>
      </c>
      <c r="CZ343" s="76">
        <f t="shared" si="1961"/>
        <v>1172656.9355860807</v>
      </c>
      <c r="DA343" s="76">
        <f t="shared" si="1962"/>
        <v>3994561.9893956045</v>
      </c>
      <c r="DB343" s="76">
        <f t="shared" si="1963"/>
        <v>1197577.024411303</v>
      </c>
      <c r="DC343" s="76">
        <f t="shared" si="1964"/>
        <v>0</v>
      </c>
      <c r="DD343" s="76">
        <f t="shared" si="1964"/>
        <v>0</v>
      </c>
      <c r="DE343" s="88">
        <f t="shared" si="1966"/>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65"/>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67"/>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47"/>
        <v>571780.94750000001</v>
      </c>
      <c r="CM344" s="76">
        <f t="shared" si="1948"/>
        <v>585378.97</v>
      </c>
      <c r="CN344" s="76">
        <f t="shared" si="1949"/>
        <v>236230.63750000001</v>
      </c>
      <c r="CO344" s="76">
        <f t="shared" si="1950"/>
        <v>228259.68000000002</v>
      </c>
      <c r="CP344" s="76">
        <f t="shared" si="1951"/>
        <v>397889.23749999999</v>
      </c>
      <c r="CQ344" s="76">
        <f t="shared" si="1952"/>
        <v>409231.57500000001</v>
      </c>
      <c r="CR344" s="76">
        <f t="shared" si="1953"/>
        <v>13920.72</v>
      </c>
      <c r="CS344" s="76">
        <f t="shared" si="1954"/>
        <v>911738.86</v>
      </c>
      <c r="CT344" s="76">
        <f t="shared" si="1955"/>
        <v>437802.04285714281</v>
      </c>
      <c r="CU344" s="76">
        <f t="shared" si="1956"/>
        <v>240507.84</v>
      </c>
      <c r="CV344" s="76">
        <f t="shared" si="1957"/>
        <v>1466433.4425000001</v>
      </c>
      <c r="CW344" s="76">
        <f t="shared" si="1958"/>
        <v>671052.31571428571</v>
      </c>
      <c r="CX344" s="76">
        <f t="shared" si="1959"/>
        <v>12957.56</v>
      </c>
      <c r="CY344" s="76">
        <f t="shared" si="1960"/>
        <v>1225435.5071153846</v>
      </c>
      <c r="CZ344" s="76">
        <f t="shared" si="1961"/>
        <v>1312936.6651282052</v>
      </c>
      <c r="DA344" s="76">
        <f t="shared" si="1962"/>
        <v>1804767.5831249999</v>
      </c>
      <c r="DB344" s="76">
        <f t="shared" si="1963"/>
        <v>1091554.5678649922</v>
      </c>
      <c r="DC344" s="76">
        <f t="shared" si="1964"/>
        <v>0</v>
      </c>
      <c r="DD344" s="76">
        <f t="shared" si="1964"/>
        <v>0</v>
      </c>
      <c r="DE344" s="88">
        <f t="shared" si="1966"/>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65"/>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67"/>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47"/>
        <v>0</v>
      </c>
      <c r="CM345" s="76">
        <f t="shared" si="1948"/>
        <v>377420.75</v>
      </c>
      <c r="CN345" s="76">
        <f t="shared" si="1949"/>
        <v>406936.44</v>
      </c>
      <c r="CO345" s="76">
        <f t="shared" si="1950"/>
        <v>427880.70000000007</v>
      </c>
      <c r="CP345" s="76">
        <f t="shared" si="1951"/>
        <v>225084.55</v>
      </c>
      <c r="CQ345" s="76">
        <f t="shared" si="1952"/>
        <v>14655.630000000001</v>
      </c>
      <c r="CR345" s="76">
        <f t="shared" si="1953"/>
        <v>432572.51999999996</v>
      </c>
      <c r="CS345" s="76">
        <f t="shared" si="1954"/>
        <v>423838.05</v>
      </c>
      <c r="CT345" s="76">
        <f t="shared" si="1955"/>
        <v>824460.57750000001</v>
      </c>
      <c r="CU345" s="76">
        <f t="shared" si="1956"/>
        <v>255045.24</v>
      </c>
      <c r="CV345" s="76">
        <f t="shared" si="1957"/>
        <v>1995323.7125000001</v>
      </c>
      <c r="CW345" s="76">
        <f t="shared" si="1958"/>
        <v>0</v>
      </c>
      <c r="CX345" s="76">
        <f t="shared" si="1959"/>
        <v>1133116.18</v>
      </c>
      <c r="CY345" s="76">
        <f t="shared" si="1960"/>
        <v>1010768.2938186812</v>
      </c>
      <c r="CZ345" s="76">
        <f t="shared" si="1961"/>
        <v>764936.51</v>
      </c>
      <c r="DA345" s="76">
        <f t="shared" si="1962"/>
        <v>1641570.7051373625</v>
      </c>
      <c r="DB345" s="76">
        <f t="shared" si="1963"/>
        <v>81146.970274725274</v>
      </c>
      <c r="DC345" s="76">
        <f t="shared" si="1964"/>
        <v>1232143.8794871795</v>
      </c>
      <c r="DD345" s="76">
        <f t="shared" si="1964"/>
        <v>0</v>
      </c>
      <c r="DE345" s="88">
        <f t="shared" si="1966"/>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65"/>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67"/>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47"/>
        <v>748690.28142857144</v>
      </c>
      <c r="CM346" s="76">
        <f t="shared" si="1948"/>
        <v>584408.18333333335</v>
      </c>
      <c r="CN346" s="76">
        <f t="shared" si="1949"/>
        <v>222469.36249999996</v>
      </c>
      <c r="CO346" s="76">
        <f t="shared" si="1950"/>
        <v>337425.48000000004</v>
      </c>
      <c r="CP346" s="76">
        <f t="shared" si="1951"/>
        <v>231245.20249999998</v>
      </c>
      <c r="CQ346" s="76">
        <f t="shared" si="1952"/>
        <v>458186.685</v>
      </c>
      <c r="CR346" s="76">
        <f t="shared" si="1953"/>
        <v>159928.68</v>
      </c>
      <c r="CS346" s="76">
        <f t="shared" si="1954"/>
        <v>513260.80999999994</v>
      </c>
      <c r="CT346" s="76">
        <f t="shared" si="1955"/>
        <v>727293.04800000007</v>
      </c>
      <c r="CU346" s="76">
        <f t="shared" si="1956"/>
        <v>1102324.8</v>
      </c>
      <c r="CV346" s="76">
        <f t="shared" si="1957"/>
        <v>0</v>
      </c>
      <c r="CW346" s="76">
        <f t="shared" si="1958"/>
        <v>515375.82571428572</v>
      </c>
      <c r="CX346" s="76">
        <f t="shared" si="1959"/>
        <v>1050135.25</v>
      </c>
      <c r="CY346" s="76">
        <f t="shared" si="1960"/>
        <v>1254191.0108058606</v>
      </c>
      <c r="CZ346" s="76">
        <f t="shared" si="1961"/>
        <v>1227358</v>
      </c>
      <c r="DA346" s="76">
        <f t="shared" si="1962"/>
        <v>100121.15384615384</v>
      </c>
      <c r="DB346" s="76">
        <f t="shared" si="1963"/>
        <v>0</v>
      </c>
      <c r="DC346" s="76">
        <f t="shared" si="1964"/>
        <v>2995296.2035897435</v>
      </c>
      <c r="DD346" s="76">
        <f t="shared" si="1964"/>
        <v>0</v>
      </c>
      <c r="DE346" s="88">
        <f t="shared" si="1966"/>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65"/>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67"/>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47"/>
        <v>499606.23428571434</v>
      </c>
      <c r="CM347" s="76">
        <f t="shared" si="1948"/>
        <v>607365.15571428579</v>
      </c>
      <c r="CN347" s="76">
        <f t="shared" si="1949"/>
        <v>496867.24999999994</v>
      </c>
      <c r="CO347" s="76">
        <f t="shared" si="1950"/>
        <v>255534.48000000004</v>
      </c>
      <c r="CP347" s="76">
        <f t="shared" si="1951"/>
        <v>11552.475</v>
      </c>
      <c r="CQ347" s="76">
        <f t="shared" si="1952"/>
        <v>746530.62</v>
      </c>
      <c r="CR347" s="76">
        <f t="shared" si="1953"/>
        <v>239845.06</v>
      </c>
      <c r="CS347" s="76">
        <f t="shared" si="1954"/>
        <v>438770.25</v>
      </c>
      <c r="CT347" s="76">
        <f t="shared" si="1955"/>
        <v>933650.71800000011</v>
      </c>
      <c r="CU347" s="76">
        <f t="shared" si="1956"/>
        <v>14566.5</v>
      </c>
      <c r="CV347" s="76">
        <f t="shared" si="1957"/>
        <v>1843742.3987500002</v>
      </c>
      <c r="CW347" s="76">
        <f t="shared" si="1958"/>
        <v>513543.17142857146</v>
      </c>
      <c r="CX347" s="76">
        <f t="shared" si="1959"/>
        <v>875442.75</v>
      </c>
      <c r="CY347" s="76">
        <f t="shared" si="1960"/>
        <v>924298.71602564096</v>
      </c>
      <c r="CZ347" s="76">
        <f t="shared" si="1961"/>
        <v>483289.40666666668</v>
      </c>
      <c r="DA347" s="76">
        <f t="shared" si="1962"/>
        <v>0</v>
      </c>
      <c r="DB347" s="76">
        <f t="shared" si="1963"/>
        <v>1278524.984576138</v>
      </c>
      <c r="DC347" s="76">
        <f t="shared" si="1964"/>
        <v>4533021.99</v>
      </c>
      <c r="DD347" s="76">
        <f t="shared" si="1964"/>
        <v>0</v>
      </c>
      <c r="DE347" s="88">
        <f t="shared" si="1966"/>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65"/>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67"/>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47"/>
        <v>573771.28285714297</v>
      </c>
      <c r="CM348" s="76">
        <f t="shared" si="1948"/>
        <v>609456.07142857148</v>
      </c>
      <c r="CN348" s="76">
        <f t="shared" si="1949"/>
        <v>428307.96249999997</v>
      </c>
      <c r="CO348" s="76">
        <f t="shared" si="1950"/>
        <v>58623.48000000001</v>
      </c>
      <c r="CP348" s="76">
        <f t="shared" si="1951"/>
        <v>214153.56</v>
      </c>
      <c r="CQ348" s="76">
        <f t="shared" si="1952"/>
        <v>368665.44750000001</v>
      </c>
      <c r="CR348" s="76">
        <f t="shared" si="1953"/>
        <v>296714.22333333333</v>
      </c>
      <c r="CS348" s="76">
        <f t="shared" si="1954"/>
        <v>488314.5</v>
      </c>
      <c r="CT348" s="76">
        <f t="shared" si="1955"/>
        <v>1209012.9870000002</v>
      </c>
      <c r="CU348" s="76">
        <f t="shared" si="1956"/>
        <v>361366.85000000003</v>
      </c>
      <c r="CV348" s="76">
        <f t="shared" si="1957"/>
        <v>1135693.0428571431</v>
      </c>
      <c r="CW348" s="76">
        <f t="shared" si="1958"/>
        <v>706894.88571428577</v>
      </c>
      <c r="CX348" s="76">
        <f t="shared" si="1959"/>
        <v>829103.25</v>
      </c>
      <c r="CY348" s="76">
        <f t="shared" si="1960"/>
        <v>2765560.2073076922</v>
      </c>
      <c r="CZ348" s="76">
        <f t="shared" si="1961"/>
        <v>0</v>
      </c>
      <c r="DA348" s="76">
        <f t="shared" si="1962"/>
        <v>1920124.9141414834</v>
      </c>
      <c r="DB348" s="76">
        <f t="shared" si="1963"/>
        <v>2110544.434733124</v>
      </c>
      <c r="DC348" s="76">
        <f t="shared" si="1964"/>
        <v>1262763.9323076922</v>
      </c>
      <c r="DD348" s="76">
        <f t="shared" si="1964"/>
        <v>0</v>
      </c>
      <c r="DE348" s="88">
        <f t="shared" si="1966"/>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65"/>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67"/>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47"/>
        <v>454244.42000000004</v>
      </c>
      <c r="CM349" s="76">
        <f t="shared" si="1948"/>
        <v>550349.36428571434</v>
      </c>
      <c r="CN349" s="76">
        <f t="shared" si="1949"/>
        <v>106654.26749999999</v>
      </c>
      <c r="CO349" s="76">
        <f t="shared" si="1950"/>
        <v>947474.22000000009</v>
      </c>
      <c r="CP349" s="76">
        <f t="shared" si="1951"/>
        <v>473940.73999999993</v>
      </c>
      <c r="CQ349" s="76">
        <f t="shared" si="1952"/>
        <v>619345.81333333335</v>
      </c>
      <c r="CR349" s="76">
        <f t="shared" si="1953"/>
        <v>169153.27000000002</v>
      </c>
      <c r="CS349" s="76">
        <f t="shared" si="1954"/>
        <v>722214.75</v>
      </c>
      <c r="CT349" s="76">
        <f t="shared" si="1955"/>
        <v>45834.124000000003</v>
      </c>
      <c r="CU349" s="76">
        <f t="shared" si="1956"/>
        <v>337887.9</v>
      </c>
      <c r="CV349" s="76">
        <f t="shared" si="1957"/>
        <v>1058453.6342857145</v>
      </c>
      <c r="CW349" s="76">
        <f t="shared" si="1958"/>
        <v>828782.5</v>
      </c>
      <c r="CX349" s="76">
        <f t="shared" si="1959"/>
        <v>1072182.9375</v>
      </c>
      <c r="CY349" s="76">
        <f t="shared" si="1960"/>
        <v>51541.001648351645</v>
      </c>
      <c r="CZ349" s="76">
        <f t="shared" si="1961"/>
        <v>1272791.96</v>
      </c>
      <c r="DA349" s="76">
        <f t="shared" si="1962"/>
        <v>3017120.1672527469</v>
      </c>
      <c r="DB349" s="76">
        <f t="shared" si="1963"/>
        <v>3379045.0077708005</v>
      </c>
      <c r="DC349" s="76">
        <f t="shared" si="1964"/>
        <v>1330333.2407692308</v>
      </c>
      <c r="DD349" s="76">
        <f t="shared" si="1964"/>
        <v>0</v>
      </c>
      <c r="DE349" s="88">
        <f t="shared" si="1966"/>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65"/>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67"/>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47"/>
        <v>678759.12000000011</v>
      </c>
      <c r="CM350" s="76">
        <f t="shared" si="1948"/>
        <v>225986.16857142857</v>
      </c>
      <c r="CN350" s="76">
        <f t="shared" si="1949"/>
        <v>789247.22249999992</v>
      </c>
      <c r="CO350" s="76">
        <f t="shared" si="1950"/>
        <v>546603.42000000004</v>
      </c>
      <c r="CP350" s="76">
        <f t="shared" si="1951"/>
        <v>455854.6</v>
      </c>
      <c r="CQ350" s="76">
        <f t="shared" si="1952"/>
        <v>484562.35333333339</v>
      </c>
      <c r="CR350" s="76">
        <f t="shared" si="1953"/>
        <v>381097.53333333333</v>
      </c>
      <c r="CS350" s="76">
        <f t="shared" si="1954"/>
        <v>22330</v>
      </c>
      <c r="CT350" s="76">
        <f t="shared" si="1955"/>
        <v>969120.18</v>
      </c>
      <c r="CU350" s="76">
        <f t="shared" si="1956"/>
        <v>241791.30000000005</v>
      </c>
      <c r="CV350" s="76">
        <f t="shared" si="1957"/>
        <v>1399920.442857143</v>
      </c>
      <c r="CW350" s="76">
        <f t="shared" si="1958"/>
        <v>1000271.9999999999</v>
      </c>
      <c r="CX350" s="76">
        <f t="shared" si="1959"/>
        <v>2171755.125</v>
      </c>
      <c r="CY350" s="76">
        <f t="shared" si="1960"/>
        <v>2303588.0730769229</v>
      </c>
      <c r="CZ350" s="76">
        <f t="shared" si="1961"/>
        <v>1777638.4506410256</v>
      </c>
      <c r="DA350" s="76">
        <f t="shared" si="1962"/>
        <v>3559383.7697596159</v>
      </c>
      <c r="DB350" s="76">
        <f t="shared" si="1963"/>
        <v>1365070.068131868</v>
      </c>
      <c r="DC350" s="76">
        <f t="shared" si="1964"/>
        <v>0</v>
      </c>
      <c r="DD350" s="76">
        <f t="shared" si="1964"/>
        <v>0</v>
      </c>
      <c r="DE350" s="88">
        <f t="shared" si="1966"/>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65"/>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67"/>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47"/>
        <v>517339.06714285724</v>
      </c>
      <c r="CM351" s="76">
        <f t="shared" si="1948"/>
        <v>1087265.8028571429</v>
      </c>
      <c r="CN351" s="76">
        <f t="shared" si="1949"/>
        <v>340164.88499999995</v>
      </c>
      <c r="CO351" s="76">
        <f t="shared" si="1950"/>
        <v>430089</v>
      </c>
      <c r="CP351" s="76">
        <f t="shared" si="1951"/>
        <v>779563.75999999989</v>
      </c>
      <c r="CQ351" s="76">
        <f t="shared" si="1952"/>
        <v>530723.97333333339</v>
      </c>
      <c r="CR351" s="76">
        <f t="shared" si="1953"/>
        <v>5508.0666666666666</v>
      </c>
      <c r="CS351" s="76">
        <f t="shared" si="1954"/>
        <v>425042.26999999996</v>
      </c>
      <c r="CT351" s="76">
        <f t="shared" si="1955"/>
        <v>965834.17</v>
      </c>
      <c r="CU351" s="76">
        <f t="shared" si="1956"/>
        <v>389333.70000000007</v>
      </c>
      <c r="CV351" s="76">
        <f t="shared" si="1957"/>
        <v>1149255.17</v>
      </c>
      <c r="CW351" s="76">
        <f t="shared" si="1958"/>
        <v>1975961.0499999998</v>
      </c>
      <c r="CX351" s="76">
        <f t="shared" si="1959"/>
        <v>4155.9466666666667</v>
      </c>
      <c r="CY351" s="76">
        <f t="shared" si="1960"/>
        <v>1231307.4327472525</v>
      </c>
      <c r="CZ351" s="76">
        <f t="shared" si="1961"/>
        <v>1671584.7474358974</v>
      </c>
      <c r="DA351" s="76">
        <f t="shared" si="1962"/>
        <v>2122517.6852403851</v>
      </c>
      <c r="DB351" s="76">
        <f t="shared" si="1963"/>
        <v>1434369.9034615385</v>
      </c>
      <c r="DC351" s="76">
        <f t="shared" si="1964"/>
        <v>0</v>
      </c>
      <c r="DD351" s="76">
        <f t="shared" si="1964"/>
        <v>0</v>
      </c>
      <c r="DE351" s="88">
        <f t="shared" si="1966"/>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65"/>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67"/>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47"/>
        <v>83932.624285714308</v>
      </c>
      <c r="CM352" s="76">
        <f t="shared" si="1948"/>
        <v>567273.1114285714</v>
      </c>
      <c r="CN352" s="76">
        <f t="shared" si="1949"/>
        <v>456807.72666666663</v>
      </c>
      <c r="CO352" s="76">
        <f t="shared" si="1950"/>
        <v>513138.45</v>
      </c>
      <c r="CP352" s="76">
        <f t="shared" si="1951"/>
        <v>579953.67499999993</v>
      </c>
      <c r="CQ352" s="76">
        <f t="shared" si="1952"/>
        <v>11040.773333333334</v>
      </c>
      <c r="CR352" s="76">
        <f t="shared" si="1953"/>
        <v>350836.83666666667</v>
      </c>
      <c r="CS352" s="76">
        <f t="shared" si="1954"/>
        <v>410111.62</v>
      </c>
      <c r="CT352" s="76">
        <f t="shared" si="1955"/>
        <v>460673.174</v>
      </c>
      <c r="CU352" s="76">
        <f t="shared" si="1956"/>
        <v>374924.25000000006</v>
      </c>
      <c r="CV352" s="76">
        <f t="shared" si="1957"/>
        <v>2976942.1257142858</v>
      </c>
      <c r="CW352" s="76">
        <f t="shared" si="1958"/>
        <v>0</v>
      </c>
      <c r="CX352" s="76">
        <f t="shared" si="1959"/>
        <v>1042857.0044444446</v>
      </c>
      <c r="CY352" s="76">
        <f t="shared" si="1960"/>
        <v>1066471.8505311355</v>
      </c>
      <c r="CZ352" s="76">
        <f t="shared" si="1961"/>
        <v>1021375.8</v>
      </c>
      <c r="DA352" s="76">
        <f t="shared" si="1962"/>
        <v>1401740.3750000002</v>
      </c>
      <c r="DB352" s="76">
        <f t="shared" si="1963"/>
        <v>0</v>
      </c>
      <c r="DC352" s="76">
        <f t="shared" si="1964"/>
        <v>2324927.712307692</v>
      </c>
      <c r="DD352" s="76">
        <f t="shared" si="1964"/>
        <v>0</v>
      </c>
      <c r="DE352" s="88">
        <f t="shared" si="1966"/>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65"/>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67"/>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47"/>
        <v>304027.17428571434</v>
      </c>
      <c r="CM353" s="76">
        <f t="shared" si="1948"/>
        <v>488953.46142857155</v>
      </c>
      <c r="CN353" s="76">
        <f t="shared" si="1949"/>
        <v>526310.57142857136</v>
      </c>
      <c r="CO353" s="76">
        <f t="shared" si="1950"/>
        <v>775813.17</v>
      </c>
      <c r="CP353" s="76">
        <f t="shared" si="1951"/>
        <v>675711.41499999992</v>
      </c>
      <c r="CQ353" s="76">
        <f t="shared" si="1952"/>
        <v>710462.48</v>
      </c>
      <c r="CR353" s="76">
        <f t="shared" si="1953"/>
        <v>170817.53</v>
      </c>
      <c r="CS353" s="76">
        <f t="shared" si="1954"/>
        <v>539235.65333333344</v>
      </c>
      <c r="CT353" s="76">
        <f t="shared" si="1955"/>
        <v>636987.04999999993</v>
      </c>
      <c r="CU353" s="76">
        <f t="shared" si="1956"/>
        <v>749364.75000000012</v>
      </c>
      <c r="CV353" s="76">
        <f t="shared" si="1957"/>
        <v>8976</v>
      </c>
      <c r="CW353" s="76">
        <f t="shared" si="1958"/>
        <v>1283861.4772727273</v>
      </c>
      <c r="CX353" s="76">
        <f t="shared" si="1959"/>
        <v>942297.09444444452</v>
      </c>
      <c r="CY353" s="76">
        <f t="shared" si="1960"/>
        <v>1461447.252051282</v>
      </c>
      <c r="CZ353" s="76">
        <f t="shared" si="1961"/>
        <v>2135950.7200000002</v>
      </c>
      <c r="DA353" s="76">
        <f t="shared" si="1962"/>
        <v>93120.511346153871</v>
      </c>
      <c r="DB353" s="76">
        <f t="shared" si="1963"/>
        <v>0</v>
      </c>
      <c r="DC353" s="76">
        <f t="shared" si="1964"/>
        <v>4388768.3807692304</v>
      </c>
      <c r="DD353" s="76">
        <f t="shared" si="1964"/>
        <v>0</v>
      </c>
      <c r="DE353" s="88">
        <f t="shared" si="1966"/>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65"/>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67"/>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47"/>
        <v>573905.3057142857</v>
      </c>
      <c r="CM354" s="76">
        <f t="shared" si="1948"/>
        <v>712022.36571428576</v>
      </c>
      <c r="CN354" s="76">
        <f t="shared" si="1949"/>
        <v>547598.99999999988</v>
      </c>
      <c r="CO354" s="76">
        <f t="shared" si="1950"/>
        <v>400631.22000000003</v>
      </c>
      <c r="CP354" s="76">
        <f t="shared" si="1951"/>
        <v>104219.51999999999</v>
      </c>
      <c r="CQ354" s="76">
        <f t="shared" si="1952"/>
        <v>465396.21333333338</v>
      </c>
      <c r="CR354" s="76">
        <f t="shared" si="1953"/>
        <v>224079.94</v>
      </c>
      <c r="CS354" s="76">
        <f t="shared" si="1954"/>
        <v>729629.10666666669</v>
      </c>
      <c r="CT354" s="76">
        <f t="shared" si="1955"/>
        <v>1106913.6000000003</v>
      </c>
      <c r="CU354" s="76">
        <f t="shared" si="1956"/>
        <v>13051.500000000002</v>
      </c>
      <c r="CV354" s="76">
        <f t="shared" si="1957"/>
        <v>1463431.74</v>
      </c>
      <c r="CW354" s="76">
        <f t="shared" si="1958"/>
        <v>847493.07954545447</v>
      </c>
      <c r="CX354" s="76">
        <f t="shared" si="1959"/>
        <v>789256.86500000011</v>
      </c>
      <c r="CY354" s="76">
        <f t="shared" si="1960"/>
        <v>1268925.1983173077</v>
      </c>
      <c r="CZ354" s="76">
        <f t="shared" si="1961"/>
        <v>420956.75333333336</v>
      </c>
      <c r="DA354" s="76">
        <f t="shared" si="1962"/>
        <v>0</v>
      </c>
      <c r="DB354" s="76">
        <f t="shared" si="1963"/>
        <v>1527926.0279120877</v>
      </c>
      <c r="DC354" s="76">
        <f t="shared" si="1964"/>
        <v>5887171.6884615384</v>
      </c>
      <c r="DD354" s="76">
        <f t="shared" si="1964"/>
        <v>0</v>
      </c>
      <c r="DE354" s="88">
        <f t="shared" si="1966"/>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65"/>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67"/>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47"/>
        <v>553676.58000000007</v>
      </c>
      <c r="CM355" s="76">
        <f t="shared" si="1948"/>
        <v>708022.76</v>
      </c>
      <c r="CN355" s="76">
        <f t="shared" si="1949"/>
        <v>600610.77142857132</v>
      </c>
      <c r="CO355" s="76">
        <f t="shared" si="1950"/>
        <v>245056.41000000003</v>
      </c>
      <c r="CP355" s="76">
        <f t="shared" si="1951"/>
        <v>806658.84</v>
      </c>
      <c r="CQ355" s="76">
        <f t="shared" si="1952"/>
        <v>479760.625</v>
      </c>
      <c r="CR355" s="76">
        <f t="shared" si="1953"/>
        <v>621516</v>
      </c>
      <c r="CS355" s="76">
        <f t="shared" si="1954"/>
        <v>453403.74000000005</v>
      </c>
      <c r="CT355" s="76">
        <f t="shared" si="1955"/>
        <v>1064414.8000000003</v>
      </c>
      <c r="CU355" s="76">
        <f t="shared" si="1956"/>
        <v>384283.20000000007</v>
      </c>
      <c r="CV355" s="76">
        <f t="shared" si="1957"/>
        <v>507075.38798076921</v>
      </c>
      <c r="CW355" s="76">
        <f t="shared" si="1958"/>
        <v>917650.88181818184</v>
      </c>
      <c r="CX355" s="76">
        <f t="shared" si="1959"/>
        <v>701111.75000000012</v>
      </c>
      <c r="CY355" s="76">
        <f t="shared" si="1960"/>
        <v>2342597.5481456043</v>
      </c>
      <c r="CZ355" s="76">
        <f t="shared" si="1961"/>
        <v>0</v>
      </c>
      <c r="DA355" s="76">
        <f t="shared" si="1962"/>
        <v>1338308.9578846155</v>
      </c>
      <c r="DB355" s="76">
        <f t="shared" si="1963"/>
        <v>2805318.0640659337</v>
      </c>
      <c r="DC355" s="76">
        <f t="shared" si="1964"/>
        <v>2387336.096923077</v>
      </c>
      <c r="DD355" s="76">
        <f t="shared" si="1964"/>
        <v>0</v>
      </c>
      <c r="DE355" s="88">
        <f t="shared" si="1966"/>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65"/>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67"/>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47"/>
        <v>393232.52500000002</v>
      </c>
      <c r="CM356" s="76">
        <f t="shared" si="1948"/>
        <v>913880.21142857149</v>
      </c>
      <c r="CN356" s="76">
        <f t="shared" si="1949"/>
        <v>100791.57333333332</v>
      </c>
      <c r="CO356" s="76">
        <f t="shared" si="1950"/>
        <v>1258452.1292307694</v>
      </c>
      <c r="CP356" s="76">
        <f t="shared" si="1951"/>
        <v>808272.48</v>
      </c>
      <c r="CQ356" s="76">
        <f t="shared" si="1952"/>
        <v>605325.22</v>
      </c>
      <c r="CR356" s="76">
        <f t="shared" si="1953"/>
        <v>384610.31</v>
      </c>
      <c r="CS356" s="76">
        <f t="shared" si="1954"/>
        <v>1482890.4533333334</v>
      </c>
      <c r="CT356" s="76">
        <f t="shared" si="1955"/>
        <v>141453.38999999998</v>
      </c>
      <c r="CU356" s="76">
        <f t="shared" si="1956"/>
        <v>234509.25000000003</v>
      </c>
      <c r="CV356" s="76">
        <f t="shared" si="1957"/>
        <v>1143649.7408653845</v>
      </c>
      <c r="CW356" s="76">
        <f t="shared" si="1958"/>
        <v>972887.01136363635</v>
      </c>
      <c r="CX356" s="76">
        <f t="shared" si="1959"/>
        <v>1017313.6950000002</v>
      </c>
      <c r="CY356" s="76">
        <f t="shared" si="1960"/>
        <v>23928.420844780219</v>
      </c>
      <c r="CZ356" s="76">
        <f t="shared" si="1961"/>
        <v>1001615.7466666667</v>
      </c>
      <c r="DA356" s="76">
        <f t="shared" si="1962"/>
        <v>2294121.5058379117</v>
      </c>
      <c r="DB356" s="76">
        <f t="shared" si="1963"/>
        <v>3067809.1740188384</v>
      </c>
      <c r="DC356" s="76">
        <f t="shared" si="1964"/>
        <v>2176044.3633333333</v>
      </c>
      <c r="DD356" s="76">
        <f t="shared" si="1964"/>
        <v>0</v>
      </c>
      <c r="DE356" s="88">
        <f t="shared" si="1966"/>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65"/>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67"/>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47"/>
        <v>519598.80000000005</v>
      </c>
      <c r="CM357" s="76">
        <f t="shared" si="1948"/>
        <v>158281</v>
      </c>
      <c r="CN357" s="76">
        <f t="shared" si="1949"/>
        <v>644850.9033333332</v>
      </c>
      <c r="CO357" s="76">
        <f t="shared" si="1950"/>
        <v>326014.67653846159</v>
      </c>
      <c r="CP357" s="76">
        <f t="shared" si="1951"/>
        <v>832355.60000000009</v>
      </c>
      <c r="CQ357" s="76">
        <f t="shared" si="1952"/>
        <v>479949.43999999994</v>
      </c>
      <c r="CR357" s="76">
        <f t="shared" si="1953"/>
        <v>391115.71333333332</v>
      </c>
      <c r="CS357" s="76">
        <f t="shared" si="1954"/>
        <v>24101.55</v>
      </c>
      <c r="CT357" s="76">
        <f t="shared" si="1955"/>
        <v>2072594.1599999997</v>
      </c>
      <c r="CU357" s="76">
        <f t="shared" si="1956"/>
        <v>258122.85000000003</v>
      </c>
      <c r="CV357" s="76">
        <f t="shared" si="1957"/>
        <v>1524716.0162937061</v>
      </c>
      <c r="CW357" s="76">
        <f t="shared" si="1958"/>
        <v>901622.04545454541</v>
      </c>
      <c r="CX357" s="76">
        <f t="shared" si="1959"/>
        <v>1777662.9200000002</v>
      </c>
      <c r="CY357" s="76">
        <f t="shared" si="1960"/>
        <v>2232704.4858173076</v>
      </c>
      <c r="CZ357" s="76">
        <f t="shared" si="1961"/>
        <v>2202832.7878571423</v>
      </c>
      <c r="DA357" s="76">
        <f t="shared" si="1962"/>
        <v>3731077.0504120882</v>
      </c>
      <c r="DB357" s="76">
        <f t="shared" si="1963"/>
        <v>2007370.4045682889</v>
      </c>
      <c r="DC357" s="76">
        <f t="shared" si="1964"/>
        <v>0</v>
      </c>
      <c r="DD357" s="76">
        <f t="shared" si="1964"/>
        <v>0</v>
      </c>
      <c r="DE357" s="88">
        <f t="shared" si="1966"/>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65"/>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67"/>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47"/>
        <v>924956.02500000014</v>
      </c>
      <c r="CM358" s="76">
        <f t="shared" si="1948"/>
        <v>1106141</v>
      </c>
      <c r="CN358" s="76">
        <f t="shared" si="1949"/>
        <v>371874.3916666666</v>
      </c>
      <c r="CO358" s="76">
        <f t="shared" si="1950"/>
        <v>683119.24500000011</v>
      </c>
      <c r="CP358" s="76">
        <f t="shared" si="1951"/>
        <v>1409211.2000000002</v>
      </c>
      <c r="CQ358" s="76">
        <f t="shared" si="1952"/>
        <v>737633.21999999986</v>
      </c>
      <c r="CR358" s="76">
        <f t="shared" si="1953"/>
        <v>5490.623333333333</v>
      </c>
      <c r="CS358" s="76">
        <f t="shared" si="1954"/>
        <v>1192629.1500000001</v>
      </c>
      <c r="CT358" s="76">
        <f t="shared" si="1955"/>
        <v>1298551.8</v>
      </c>
      <c r="CU358" s="76">
        <f t="shared" si="1956"/>
        <v>351416.70000000007</v>
      </c>
      <c r="CV358" s="76">
        <f t="shared" si="1957"/>
        <v>1167632.7783216781</v>
      </c>
      <c r="CW358" s="76">
        <f t="shared" si="1958"/>
        <v>1367340.4840909091</v>
      </c>
      <c r="CX358" s="76">
        <f t="shared" si="1959"/>
        <v>17616.515000000003</v>
      </c>
      <c r="CY358" s="76">
        <f t="shared" si="1960"/>
        <v>984363.74969093397</v>
      </c>
      <c r="CZ358" s="76">
        <f t="shared" si="1961"/>
        <v>2959791.5521978023</v>
      </c>
      <c r="DA358" s="76">
        <f t="shared" si="1962"/>
        <v>1919986.7976648351</v>
      </c>
      <c r="DB358" s="76">
        <f t="shared" si="1963"/>
        <v>1765510.8904238618</v>
      </c>
      <c r="DC358" s="76">
        <f t="shared" si="1964"/>
        <v>0</v>
      </c>
      <c r="DD358" s="76">
        <f t="shared" si="1964"/>
        <v>0</v>
      </c>
      <c r="DE358" s="88">
        <f t="shared" si="1966"/>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65"/>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67"/>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47"/>
        <v>80248.700000000012</v>
      </c>
      <c r="CM359" s="76">
        <f t="shared" si="1948"/>
        <v>479330.61000000004</v>
      </c>
      <c r="CN359" s="76">
        <f t="shared" si="1949"/>
        <v>337523.76833333331</v>
      </c>
      <c r="CO359" s="76">
        <f t="shared" si="1950"/>
        <v>610819.12846153846</v>
      </c>
      <c r="CP359" s="76">
        <f t="shared" si="1951"/>
        <v>735242</v>
      </c>
      <c r="CQ359" s="76">
        <f t="shared" si="1952"/>
        <v>145999.25333333333</v>
      </c>
      <c r="CR359" s="76">
        <f t="shared" si="1953"/>
        <v>560782.57666666666</v>
      </c>
      <c r="CS359" s="76">
        <f t="shared" si="1954"/>
        <v>1136977.44</v>
      </c>
      <c r="CT359" s="76">
        <f t="shared" si="1955"/>
        <v>821596.7</v>
      </c>
      <c r="CU359" s="76">
        <f t="shared" si="1956"/>
        <v>404746.05000000005</v>
      </c>
      <c r="CV359" s="76">
        <f t="shared" si="1957"/>
        <v>7002699.5758741247</v>
      </c>
      <c r="CW359" s="76">
        <f t="shared" si="1958"/>
        <v>14661.225</v>
      </c>
      <c r="CX359" s="76">
        <f t="shared" si="1959"/>
        <v>1484678.0650000002</v>
      </c>
      <c r="CY359" s="76">
        <f t="shared" si="1960"/>
        <v>1148204.9056318682</v>
      </c>
      <c r="CZ359" s="76">
        <f t="shared" si="1961"/>
        <v>2467404.5826923074</v>
      </c>
      <c r="DA359" s="76">
        <f t="shared" si="1962"/>
        <v>1381472.0557417583</v>
      </c>
      <c r="DB359" s="76">
        <f t="shared" si="1963"/>
        <v>12526.219686028258</v>
      </c>
      <c r="DC359" s="76">
        <f t="shared" si="1964"/>
        <v>4065263.556923077</v>
      </c>
      <c r="DD359" s="76">
        <f t="shared" si="1964"/>
        <v>0</v>
      </c>
      <c r="DE359" s="88">
        <f t="shared" si="1966"/>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65"/>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67"/>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47"/>
        <v>321661.05833333329</v>
      </c>
      <c r="CM360" s="76">
        <f t="shared" si="1948"/>
        <v>948481.3</v>
      </c>
      <c r="CN360" s="76">
        <f t="shared" si="1949"/>
        <v>346002.8783333333</v>
      </c>
      <c r="CO360" s="76">
        <f t="shared" si="1950"/>
        <v>502929.99230769236</v>
      </c>
      <c r="CP360" s="76">
        <f t="shared" si="1951"/>
        <v>346404.4</v>
      </c>
      <c r="CQ360" s="76">
        <f t="shared" si="1952"/>
        <v>522843.0355555556</v>
      </c>
      <c r="CR360" s="76">
        <f t="shared" si="1953"/>
        <v>251054.99333333335</v>
      </c>
      <c r="CS360" s="76">
        <f t="shared" si="1954"/>
        <v>818173.91999999993</v>
      </c>
      <c r="CT360" s="76">
        <f t="shared" si="1955"/>
        <v>601132.26</v>
      </c>
      <c r="CU360" s="76">
        <f t="shared" si="1956"/>
        <v>2253164.8500000006</v>
      </c>
      <c r="CV360" s="76">
        <f t="shared" si="1957"/>
        <v>9062.1538461538439</v>
      </c>
      <c r="CW360" s="76">
        <f t="shared" si="1958"/>
        <v>1220268.6375</v>
      </c>
      <c r="CX360" s="76">
        <f t="shared" si="1959"/>
        <v>395284.36500000005</v>
      </c>
      <c r="CY360" s="76">
        <f t="shared" si="1960"/>
        <v>1019016.2502747254</v>
      </c>
      <c r="CZ360" s="76">
        <f t="shared" si="1961"/>
        <v>369038.91346153844</v>
      </c>
      <c r="DA360" s="76">
        <f t="shared" si="1962"/>
        <v>0</v>
      </c>
      <c r="DB360" s="76">
        <f t="shared" si="1963"/>
        <v>0</v>
      </c>
      <c r="DC360" s="76">
        <f t="shared" si="1964"/>
        <v>3528976.2392307692</v>
      </c>
      <c r="DD360" s="76">
        <f t="shared" si="1964"/>
        <v>0</v>
      </c>
      <c r="DE360" s="88">
        <f t="shared" si="1966"/>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65"/>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47"/>
        <v>0</v>
      </c>
      <c r="CM361" s="76">
        <f t="shared" si="1948"/>
        <v>0</v>
      </c>
      <c r="CN361" s="76">
        <f t="shared" si="1949"/>
        <v>0</v>
      </c>
      <c r="CO361" s="76">
        <f t="shared" si="1950"/>
        <v>674543.58576923085</v>
      </c>
      <c r="CP361" s="76">
        <f t="shared" si="1951"/>
        <v>0</v>
      </c>
      <c r="CQ361" s="76">
        <f t="shared" si="1952"/>
        <v>0</v>
      </c>
      <c r="CR361" s="76">
        <f t="shared" si="1953"/>
        <v>0</v>
      </c>
      <c r="CS361" s="76">
        <f t="shared" si="1954"/>
        <v>37247.040000000001</v>
      </c>
      <c r="CT361" s="76">
        <f t="shared" si="1955"/>
        <v>0</v>
      </c>
      <c r="CU361" s="76">
        <f t="shared" si="1956"/>
        <v>0</v>
      </c>
      <c r="CV361" s="76">
        <f t="shared" si="1957"/>
        <v>0</v>
      </c>
      <c r="CW361" s="76">
        <f t="shared" si="1958"/>
        <v>0</v>
      </c>
      <c r="CX361" s="76">
        <f t="shared" si="1959"/>
        <v>0</v>
      </c>
      <c r="CY361" s="76">
        <f t="shared" si="1960"/>
        <v>0</v>
      </c>
      <c r="CZ361" s="76">
        <f t="shared" si="1961"/>
        <v>0</v>
      </c>
      <c r="DA361" s="76">
        <f t="shared" si="1962"/>
        <v>0</v>
      </c>
      <c r="DB361" s="76">
        <f t="shared" si="1963"/>
        <v>0</v>
      </c>
      <c r="DC361" s="76">
        <f t="shared" si="1964"/>
        <v>0</v>
      </c>
      <c r="DD361" s="76">
        <f t="shared" si="1964"/>
        <v>0</v>
      </c>
      <c r="DE361" s="88">
        <f t="shared" si="1966"/>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65"/>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67"/>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47"/>
        <v>438904.48749999993</v>
      </c>
      <c r="CM362" s="76">
        <f t="shared" si="1948"/>
        <v>1067312.0250000001</v>
      </c>
      <c r="CN362" s="76">
        <f t="shared" si="1949"/>
        <v>1907762.5083333331</v>
      </c>
      <c r="CO362" s="76">
        <f t="shared" si="1950"/>
        <v>25115.058461538465</v>
      </c>
      <c r="CP362" s="76">
        <f t="shared" si="1951"/>
        <v>905549.56800000009</v>
      </c>
      <c r="CQ362" s="76">
        <f t="shared" si="1952"/>
        <v>626617.97777777782</v>
      </c>
      <c r="CR362" s="76">
        <f t="shared" si="1953"/>
        <v>318687.23333333334</v>
      </c>
      <c r="CS362" s="76">
        <f t="shared" si="1954"/>
        <v>1795155.8399999999</v>
      </c>
      <c r="CT362" s="76">
        <f t="shared" si="1955"/>
        <v>1236282.25</v>
      </c>
      <c r="CU362" s="76">
        <f t="shared" si="1956"/>
        <v>717247.97333333327</v>
      </c>
      <c r="CV362" s="76">
        <f t="shared" si="1957"/>
        <v>2372570.1818181816</v>
      </c>
      <c r="CW362" s="76">
        <f t="shared" si="1958"/>
        <v>1191715.4324999999</v>
      </c>
      <c r="CX362" s="76">
        <f t="shared" si="1959"/>
        <v>1213573.4722222222</v>
      </c>
      <c r="CY362" s="76">
        <f t="shared" si="1960"/>
        <v>2238754.8194436813</v>
      </c>
      <c r="CZ362" s="76">
        <f t="shared" si="1961"/>
        <v>0</v>
      </c>
      <c r="DA362" s="76">
        <f t="shared" si="1962"/>
        <v>0</v>
      </c>
      <c r="DB362" s="76">
        <f t="shared" si="1963"/>
        <v>2118130.0552747254</v>
      </c>
      <c r="DC362" s="76">
        <f t="shared" si="1964"/>
        <v>4140046.3407692309</v>
      </c>
      <c r="DD362" s="76">
        <f t="shared" si="1964"/>
        <v>0</v>
      </c>
      <c r="DE362" s="88">
        <f t="shared" si="1966"/>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65"/>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67"/>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47"/>
        <v>422459.54333333339</v>
      </c>
      <c r="CM363" s="76">
        <f t="shared" si="1948"/>
        <v>342160.97500000003</v>
      </c>
      <c r="CN363" s="76">
        <f t="shared" si="1949"/>
        <v>9063.2000000000007</v>
      </c>
      <c r="CO363" s="76">
        <f t="shared" si="1950"/>
        <v>1347957.3184615385</v>
      </c>
      <c r="CP363" s="76">
        <f t="shared" si="1951"/>
        <v>690558.17600000009</v>
      </c>
      <c r="CQ363" s="76">
        <f t="shared" si="1952"/>
        <v>249396.98666666663</v>
      </c>
      <c r="CR363" s="76">
        <f t="shared" si="1953"/>
        <v>289486.70666666667</v>
      </c>
      <c r="CS363" s="76">
        <f t="shared" si="1954"/>
        <v>2385720.96</v>
      </c>
      <c r="CT363" s="76">
        <f t="shared" si="1955"/>
        <v>856400.59499999997</v>
      </c>
      <c r="CU363" s="76">
        <f t="shared" si="1956"/>
        <v>383768.50999999995</v>
      </c>
      <c r="CV363" s="76">
        <f t="shared" si="1957"/>
        <v>815106.86682692298</v>
      </c>
      <c r="CW363" s="76">
        <f t="shared" si="1958"/>
        <v>736455.08649999986</v>
      </c>
      <c r="CX363" s="76">
        <f t="shared" si="1959"/>
        <v>310921.65277777781</v>
      </c>
      <c r="CY363" s="76">
        <f t="shared" si="1960"/>
        <v>21095.515171703297</v>
      </c>
      <c r="CZ363" s="76">
        <f t="shared" si="1961"/>
        <v>1390070.1432692306</v>
      </c>
      <c r="DA363" s="76">
        <f t="shared" si="1962"/>
        <v>3549688.9112362638</v>
      </c>
      <c r="DB363" s="76">
        <f t="shared" si="1963"/>
        <v>4598295.9300784934</v>
      </c>
      <c r="DC363" s="76">
        <f t="shared" si="1964"/>
        <v>2099950.3176923078</v>
      </c>
      <c r="DD363" s="76">
        <f t="shared" si="1964"/>
        <v>0</v>
      </c>
      <c r="DE363" s="88">
        <f t="shared" si="1966"/>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65"/>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67"/>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47"/>
        <v>262253.64</v>
      </c>
      <c r="CM364" s="76">
        <f t="shared" si="1948"/>
        <v>165795.66666666666</v>
      </c>
      <c r="CN364" s="76">
        <f t="shared" si="1949"/>
        <v>426840</v>
      </c>
      <c r="CO364" s="76">
        <f t="shared" si="1950"/>
        <v>438765.69692307699</v>
      </c>
      <c r="CP364" s="76">
        <f t="shared" si="1951"/>
        <v>490932.99200000003</v>
      </c>
      <c r="CQ364" s="76">
        <f t="shared" si="1952"/>
        <v>336674.02285714279</v>
      </c>
      <c r="CR364" s="76">
        <f t="shared" si="1953"/>
        <v>1398801.2633333334</v>
      </c>
      <c r="CS364" s="76">
        <f t="shared" si="1954"/>
        <v>0</v>
      </c>
      <c r="CT364" s="76">
        <f t="shared" si="1955"/>
        <v>2947305.8074999996</v>
      </c>
      <c r="CU364" s="76">
        <f t="shared" si="1956"/>
        <v>390623.53333333327</v>
      </c>
      <c r="CV364" s="76">
        <f t="shared" si="1957"/>
        <v>1130600.8875</v>
      </c>
      <c r="CW364" s="76">
        <f t="shared" si="1958"/>
        <v>1079330.3344999999</v>
      </c>
      <c r="CX364" s="76">
        <f t="shared" si="1959"/>
        <v>2301740.5892857146</v>
      </c>
      <c r="CY364" s="76">
        <f t="shared" si="1960"/>
        <v>1326618.4401785715</v>
      </c>
      <c r="CZ364" s="76">
        <f t="shared" si="1961"/>
        <v>2712431.7788461535</v>
      </c>
      <c r="DA364" s="76">
        <f t="shared" si="1962"/>
        <v>3793852.7703571431</v>
      </c>
      <c r="DB364" s="76">
        <f t="shared" si="1963"/>
        <v>2731443.6620879122</v>
      </c>
      <c r="DC364" s="76">
        <f t="shared" si="1964"/>
        <v>0</v>
      </c>
      <c r="DD364" s="76">
        <f t="shared" si="1964"/>
        <v>0</v>
      </c>
      <c r="DE364" s="88">
        <f t="shared" si="1966"/>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65"/>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67"/>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47"/>
        <v>584911.30500000005</v>
      </c>
      <c r="CM365" s="76">
        <f t="shared" si="1948"/>
        <v>990932.33333333326</v>
      </c>
      <c r="CN365" s="76">
        <f t="shared" si="1949"/>
        <v>228953.59499999997</v>
      </c>
      <c r="CO365" s="76">
        <f t="shared" si="1950"/>
        <v>656935.52538461541</v>
      </c>
      <c r="CP365" s="76">
        <f t="shared" si="1951"/>
        <v>749508.08400000003</v>
      </c>
      <c r="CQ365" s="76">
        <f t="shared" si="1952"/>
        <v>760060.86857142847</v>
      </c>
      <c r="CR365" s="76">
        <f t="shared" si="1953"/>
        <v>23414.87</v>
      </c>
      <c r="CS365" s="76">
        <f t="shared" si="1954"/>
        <v>1737508.0399999998</v>
      </c>
      <c r="CT365" s="76">
        <f t="shared" si="1955"/>
        <v>263041.87</v>
      </c>
      <c r="CU365" s="76">
        <f t="shared" si="1956"/>
        <v>710329.58666666667</v>
      </c>
      <c r="CV365" s="76">
        <f t="shared" si="1957"/>
        <v>1289033.076923077</v>
      </c>
      <c r="CW365" s="76">
        <f t="shared" si="1958"/>
        <v>1770752.4609999999</v>
      </c>
      <c r="CX365" s="76">
        <f t="shared" si="1959"/>
        <v>10093.125</v>
      </c>
      <c r="CY365" s="76">
        <f t="shared" si="1960"/>
        <v>1409158.1608928572</v>
      </c>
      <c r="CZ365" s="76">
        <f t="shared" si="1961"/>
        <v>2535400.4569230769</v>
      </c>
      <c r="DA365" s="76">
        <f t="shared" si="1962"/>
        <v>3181682.5852747252</v>
      </c>
      <c r="DB365" s="76">
        <f t="shared" si="1963"/>
        <v>1641375.1103924648</v>
      </c>
      <c r="DC365" s="76">
        <f t="shared" si="1964"/>
        <v>0</v>
      </c>
      <c r="DD365" s="76">
        <f t="shared" si="1964"/>
        <v>0</v>
      </c>
      <c r="DE365" s="88">
        <f t="shared" si="1966"/>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65"/>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67"/>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47"/>
        <v>533449.95000000007</v>
      </c>
      <c r="CM366" s="76">
        <f t="shared" si="1948"/>
        <v>408325</v>
      </c>
      <c r="CN366" s="76">
        <f t="shared" si="1949"/>
        <v>538575.37499999988</v>
      </c>
      <c r="CO366" s="76">
        <f t="shared" si="1950"/>
        <v>855771.87384615396</v>
      </c>
      <c r="CP366" s="76">
        <f t="shared" si="1951"/>
        <v>595945.41600000008</v>
      </c>
      <c r="CQ366" s="76">
        <f t="shared" si="1952"/>
        <v>89493.051428571416</v>
      </c>
      <c r="CR366" s="76">
        <f t="shared" si="1953"/>
        <v>686319.61333333328</v>
      </c>
      <c r="CS366" s="76">
        <f t="shared" si="1954"/>
        <v>1515822.1266666665</v>
      </c>
      <c r="CT366" s="76">
        <f t="shared" si="1955"/>
        <v>596046.81499999994</v>
      </c>
      <c r="CU366" s="76">
        <f t="shared" si="1956"/>
        <v>864204.06666666665</v>
      </c>
      <c r="CV366" s="76">
        <f t="shared" si="1957"/>
        <v>6163753.461538461</v>
      </c>
      <c r="CW366" s="76">
        <f t="shared" si="1958"/>
        <v>10658.339999999998</v>
      </c>
      <c r="CX366" s="76">
        <f t="shared" si="1959"/>
        <v>1353829.9928571431</v>
      </c>
      <c r="CY366" s="76">
        <f t="shared" si="1960"/>
        <v>1243526.6569544743</v>
      </c>
      <c r="CZ366" s="76">
        <f t="shared" si="1961"/>
        <v>3174633.4201923073</v>
      </c>
      <c r="DA366" s="76">
        <f t="shared" si="1962"/>
        <v>2321360.7715384616</v>
      </c>
      <c r="DB366" s="76">
        <f t="shared" si="1963"/>
        <v>201000.55362637364</v>
      </c>
      <c r="DC366" s="76">
        <f t="shared" si="1964"/>
        <v>7875641.3411721615</v>
      </c>
      <c r="DD366" s="76">
        <f t="shared" si="1964"/>
        <v>0</v>
      </c>
      <c r="DE366" s="88">
        <f t="shared" si="1966"/>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65"/>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67"/>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47"/>
        <v>435851.625</v>
      </c>
      <c r="CM367" s="76">
        <f t="shared" si="1948"/>
        <v>791626.2433333334</v>
      </c>
      <c r="CN367" s="76">
        <f t="shared" si="1949"/>
        <v>381518.86499999993</v>
      </c>
      <c r="CO367" s="76">
        <f t="shared" si="1950"/>
        <v>461314.20307692309</v>
      </c>
      <c r="CP367" s="76">
        <f t="shared" si="1951"/>
        <v>812177.77400000009</v>
      </c>
      <c r="CQ367" s="76">
        <f t="shared" si="1952"/>
        <v>581125.47428571421</v>
      </c>
      <c r="CR367" s="76">
        <f t="shared" si="1953"/>
        <v>183228.77333333335</v>
      </c>
      <c r="CS367" s="76">
        <f t="shared" si="1954"/>
        <v>566255.64666666661</v>
      </c>
      <c r="CT367" s="76">
        <f t="shared" si="1955"/>
        <v>1001005.0049999999</v>
      </c>
      <c r="CU367" s="76">
        <f t="shared" si="1956"/>
        <v>3060595</v>
      </c>
      <c r="CV367" s="76">
        <f t="shared" si="1957"/>
        <v>2785.6009615384614</v>
      </c>
      <c r="CW367" s="76">
        <f t="shared" si="1958"/>
        <v>1920651.3239999998</v>
      </c>
      <c r="CX367" s="76">
        <f t="shared" si="1959"/>
        <v>658710.14206349209</v>
      </c>
      <c r="CY367" s="76">
        <f t="shared" si="1960"/>
        <v>1125490.3953061225</v>
      </c>
      <c r="CZ367" s="76">
        <f t="shared" si="1961"/>
        <v>435368.00153846148</v>
      </c>
      <c r="DA367" s="76">
        <f t="shared" si="1962"/>
        <v>62548.563461538462</v>
      </c>
      <c r="DB367" s="76">
        <f t="shared" si="1963"/>
        <v>0</v>
      </c>
      <c r="DC367" s="76">
        <f t="shared" si="1964"/>
        <v>2776732.5168498168</v>
      </c>
      <c r="DD367" s="76">
        <f t="shared" si="1964"/>
        <v>0</v>
      </c>
      <c r="DE367" s="109">
        <f t="shared" si="1966"/>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DH1:EA1"/>
    <mergeCell ref="CK1:DE1"/>
    <mergeCell ref="EC8:EY8"/>
    <mergeCell ref="EC1:EY1"/>
    <mergeCell ref="EC15:EY15"/>
    <mergeCell ref="BO56:CI61"/>
    <mergeCell ref="A1:U1"/>
    <mergeCell ref="W1:AQ1"/>
    <mergeCell ref="AS1:BM1"/>
    <mergeCell ref="BO1:CI1"/>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B375" activePane="bottomRight" state="frozen"/>
      <selection pane="topRight" activeCell="B1" sqref="B1"/>
      <selection pane="bottomLeft" activeCell="A5" sqref="A5"/>
      <selection pane="bottomRight" activeCell="B404" sqref="B375:O404"/>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83203125" style="1" bestFit="1" customWidth="1"/>
    <col min="5" max="5" width="13" style="1" bestFit="1" customWidth="1"/>
    <col min="6" max="6" width="14" style="1" bestFit="1" customWidth="1"/>
    <col min="7" max="7" width="15.83203125" style="1" bestFit="1" customWidth="1"/>
    <col min="8" max="8" width="22.33203125" style="1" bestFit="1" customWidth="1"/>
    <col min="9" max="9" width="15.5" style="1" bestFit="1" customWidth="1"/>
    <col min="10" max="10" width="15.83203125" style="1" bestFit="1" customWidth="1"/>
    <col min="11" max="11" width="15.5" style="1" bestFit="1" customWidth="1"/>
    <col min="12" max="12" width="14.6640625" style="1" bestFit="1" customWidth="1"/>
    <col min="13" max="13" width="15.6640625" style="1" bestFit="1" customWidth="1"/>
    <col min="14" max="14" width="14.6640625" style="1" bestFit="1" customWidth="1"/>
    <col min="15" max="15" width="16.6640625" style="1" bestFit="1" customWidth="1"/>
    <col min="16" max="16" width="15.6640625" style="1" bestFit="1" customWidth="1"/>
    <col min="17" max="17" width="15.5" style="1" bestFit="1" customWidth="1"/>
    <col min="18" max="18" width="16.83203125" style="1" bestFit="1" customWidth="1"/>
    <col min="19" max="19" width="12.1640625" style="1" bestFit="1" customWidth="1"/>
    <col min="20" max="20" width="16.83203125" style="1" bestFit="1" customWidth="1"/>
    <col min="21" max="21" width="14.1640625" style="1" bestFit="1" customWidth="1"/>
    <col min="22" max="22" width="14.83203125" style="1" bestFit="1" customWidth="1"/>
    <col min="23" max="23" width="17" style="1" bestFit="1" customWidth="1"/>
    <col min="24" max="25" width="17.33203125" style="1" bestFit="1" customWidth="1"/>
    <col min="26" max="16384" width="10.83203125" style="1"/>
  </cols>
  <sheetData>
    <row r="1" spans="1:25"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c r="Y1"/>
    </row>
    <row r="2" spans="1:25"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686</v>
      </c>
      <c r="T2" s="164" t="s">
        <v>687</v>
      </c>
      <c r="U2" s="164" t="s">
        <v>688</v>
      </c>
      <c r="V2" s="164" t="s">
        <v>705</v>
      </c>
      <c r="W2" s="164" t="s">
        <v>45</v>
      </c>
      <c r="X2"/>
      <c r="Y2"/>
    </row>
    <row r="3" spans="1:25"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v>4965644</v>
      </c>
      <c r="X3"/>
      <c r="Y3"/>
    </row>
    <row r="4" spans="1:25"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v>7789495</v>
      </c>
      <c r="X4"/>
      <c r="Y4"/>
    </row>
    <row r="5" spans="1:25"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v>10920968</v>
      </c>
      <c r="X5"/>
      <c r="Y5"/>
    </row>
    <row r="6" spans="1:25"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v>7107644</v>
      </c>
      <c r="X6"/>
      <c r="Y6"/>
    </row>
    <row r="7" spans="1:25"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v>59598</v>
      </c>
      <c r="X7"/>
      <c r="Y7"/>
    </row>
    <row r="8" spans="1:25"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v>9450707</v>
      </c>
      <c r="X8"/>
      <c r="Y8"/>
    </row>
    <row r="9" spans="1:25"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v>10968831</v>
      </c>
      <c r="X9"/>
      <c r="Y9"/>
    </row>
    <row r="10" spans="1:25"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v>7270523</v>
      </c>
      <c r="X10"/>
      <c r="Y10"/>
    </row>
    <row r="11" spans="1:25"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v>9660690</v>
      </c>
      <c r="X11"/>
      <c r="Y11"/>
    </row>
    <row r="12" spans="1:25"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v>7176479</v>
      </c>
      <c r="X12"/>
      <c r="Y12"/>
    </row>
    <row r="13" spans="1:25"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v>9977</v>
      </c>
      <c r="X13"/>
      <c r="Y13"/>
    </row>
    <row r="14" spans="1:25"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v>94448</v>
      </c>
      <c r="X14"/>
      <c r="Y14"/>
    </row>
    <row r="15" spans="1:25"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v>6892313</v>
      </c>
      <c r="X15"/>
      <c r="Y15"/>
    </row>
    <row r="16" spans="1:25"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v>9770615</v>
      </c>
      <c r="X16"/>
      <c r="Y16"/>
    </row>
    <row r="17" spans="1:25"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v>8619324</v>
      </c>
      <c r="X17"/>
      <c r="Y17"/>
    </row>
    <row r="18" spans="1:25"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v>4838696</v>
      </c>
      <c r="X18"/>
      <c r="Y18"/>
    </row>
    <row r="19" spans="1:25"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v>13111660</v>
      </c>
      <c r="X19"/>
      <c r="Y19"/>
    </row>
    <row r="20" spans="1:25"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v>7800046</v>
      </c>
      <c r="X20"/>
      <c r="Y20"/>
    </row>
    <row r="21" spans="1:25"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v>9649188</v>
      </c>
      <c r="X21"/>
      <c r="Y21"/>
    </row>
    <row r="22" spans="1:25"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v>10014152</v>
      </c>
      <c r="X22"/>
      <c r="Y22"/>
    </row>
    <row r="23" spans="1:25"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v>20416</v>
      </c>
      <c r="T23" s="167"/>
      <c r="U23" s="167"/>
      <c r="V23" s="167"/>
      <c r="W23" s="167">
        <v>8531372</v>
      </c>
      <c r="X23"/>
      <c r="Y23"/>
    </row>
    <row r="24" spans="1:25"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v>4790961</v>
      </c>
      <c r="X24"/>
      <c r="Y24"/>
    </row>
    <row r="25" spans="1:25"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v>8202146</v>
      </c>
      <c r="X25"/>
      <c r="Y25"/>
    </row>
    <row r="26" spans="1:25"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v>9562831</v>
      </c>
      <c r="X26"/>
      <c r="Y26"/>
    </row>
    <row r="27" spans="1:25"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v>3341145</v>
      </c>
      <c r="X27"/>
      <c r="Y27"/>
    </row>
    <row r="28" spans="1:25"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v>9811463</v>
      </c>
      <c r="X28"/>
      <c r="Y28"/>
    </row>
    <row r="29" spans="1:25"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v>55869</v>
      </c>
      <c r="X29"/>
      <c r="Y29"/>
    </row>
    <row r="30" spans="1:25"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v>4793477</v>
      </c>
      <c r="X30"/>
      <c r="Y30"/>
    </row>
    <row r="31" spans="1:25"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v>7331127</v>
      </c>
      <c r="X31"/>
      <c r="Y31"/>
    </row>
    <row r="32" spans="1:25"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v>11025985</v>
      </c>
      <c r="X32"/>
      <c r="Y32"/>
    </row>
    <row r="33" spans="1:25"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v>4654290</v>
      </c>
      <c r="X33"/>
      <c r="Y33"/>
    </row>
    <row r="34" spans="1:25"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v>3342503</v>
      </c>
      <c r="X34"/>
      <c r="Y34"/>
    </row>
    <row r="35" spans="1:25"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v>12034082</v>
      </c>
      <c r="X35"/>
      <c r="Y35"/>
    </row>
    <row r="36" spans="1:25"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v>8994507</v>
      </c>
      <c r="X36"/>
      <c r="Y36"/>
    </row>
    <row r="37" spans="1:25"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v>10492748</v>
      </c>
      <c r="X37"/>
      <c r="Y37"/>
    </row>
    <row r="38" spans="1:25"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v>4217130</v>
      </c>
      <c r="X38"/>
      <c r="Y38"/>
    </row>
    <row r="39" spans="1:25"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v>8974142</v>
      </c>
      <c r="X39"/>
      <c r="Y39"/>
    </row>
    <row r="40" spans="1:25"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v>44000</v>
      </c>
      <c r="X40"/>
      <c r="Y40"/>
    </row>
    <row r="41" spans="1:25"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v>9202404</v>
      </c>
      <c r="X41"/>
      <c r="Y41"/>
    </row>
    <row r="42" spans="1:25"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v>9971384</v>
      </c>
      <c r="X42"/>
      <c r="Y42"/>
    </row>
    <row r="43" spans="1:25"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v>12532615</v>
      </c>
      <c r="X43"/>
      <c r="Y43"/>
    </row>
    <row r="44" spans="1:25"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v>5313358</v>
      </c>
      <c r="X44"/>
      <c r="Y44"/>
    </row>
    <row r="45" spans="1:25"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v>42108</v>
      </c>
      <c r="X45"/>
      <c r="Y45"/>
    </row>
    <row r="46" spans="1:25"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v>8046224</v>
      </c>
      <c r="X46"/>
      <c r="Y46"/>
    </row>
    <row r="47" spans="1:25"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v>10871270</v>
      </c>
      <c r="X47"/>
      <c r="Y47"/>
    </row>
    <row r="48" spans="1:25"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v>8130127</v>
      </c>
      <c r="X48"/>
      <c r="Y48"/>
    </row>
    <row r="49" spans="1:25"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v>18243112</v>
      </c>
      <c r="X49"/>
      <c r="Y49"/>
    </row>
    <row r="50" spans="1:25"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v>6140792</v>
      </c>
      <c r="X50"/>
      <c r="Y50"/>
    </row>
    <row r="51" spans="1:25"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v>8718340</v>
      </c>
      <c r="X51"/>
      <c r="Y51"/>
    </row>
    <row r="52" spans="1:25"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v>10196742</v>
      </c>
      <c r="X52"/>
      <c r="Y52"/>
    </row>
    <row r="53" spans="1:25"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v>6263262</v>
      </c>
      <c r="X53"/>
      <c r="Y53"/>
    </row>
    <row r="54" spans="1:25"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v>17591</v>
      </c>
      <c r="T54" s="167"/>
      <c r="U54" s="167"/>
      <c r="V54" s="167"/>
      <c r="W54" s="167">
        <v>6707438</v>
      </c>
      <c r="X54"/>
      <c r="Y54"/>
    </row>
    <row r="55" spans="1:25"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v>4183295</v>
      </c>
      <c r="X55"/>
      <c r="Y55"/>
    </row>
    <row r="56" spans="1:25"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v>9866505</v>
      </c>
      <c r="X56"/>
      <c r="Y56"/>
    </row>
    <row r="57" spans="1:25"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v>9056094</v>
      </c>
      <c r="X57"/>
      <c r="Y57"/>
    </row>
    <row r="58" spans="1:25"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v>46728</v>
      </c>
      <c r="T58" s="167"/>
      <c r="U58" s="167"/>
      <c r="V58" s="167"/>
      <c r="W58" s="167">
        <v>4789464</v>
      </c>
      <c r="X58"/>
      <c r="Y58"/>
    </row>
    <row r="59" spans="1:25"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v>6046</v>
      </c>
      <c r="T59" s="167"/>
      <c r="U59" s="167"/>
      <c r="V59" s="167"/>
      <c r="W59" s="167">
        <v>2872959</v>
      </c>
      <c r="X59"/>
      <c r="Y59"/>
    </row>
    <row r="60" spans="1:25"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v>4651217</v>
      </c>
      <c r="X60"/>
      <c r="Y60"/>
    </row>
    <row r="61" spans="1:25"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v>8848867</v>
      </c>
      <c r="X61"/>
      <c r="Y61"/>
    </row>
    <row r="62" spans="1:25"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v>12641403</v>
      </c>
      <c r="X62"/>
      <c r="Y62"/>
    </row>
    <row r="63" spans="1:25"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v>8602337</v>
      </c>
      <c r="X63"/>
      <c r="Y63"/>
    </row>
    <row r="64" spans="1:25"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v>3734723</v>
      </c>
      <c r="X64"/>
      <c r="Y64"/>
    </row>
    <row r="65" spans="1:25"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v>93456</v>
      </c>
      <c r="T65" s="167"/>
      <c r="U65" s="167"/>
      <c r="V65" s="167"/>
      <c r="W65" s="167">
        <v>4949837</v>
      </c>
      <c r="X65"/>
      <c r="Y65"/>
    </row>
    <row r="66" spans="1:25"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v>10357370</v>
      </c>
      <c r="X66"/>
      <c r="Y66"/>
    </row>
    <row r="67" spans="1:25"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v>9908462</v>
      </c>
      <c r="X67"/>
      <c r="Y67"/>
    </row>
    <row r="68" spans="1:25"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v>93456</v>
      </c>
      <c r="T68" s="167"/>
      <c r="U68" s="167"/>
      <c r="V68" s="167"/>
      <c r="W68" s="167">
        <v>7819500</v>
      </c>
      <c r="X68"/>
      <c r="Y68"/>
    </row>
    <row r="69" spans="1:25"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v>7316441</v>
      </c>
      <c r="X69"/>
      <c r="Y69"/>
    </row>
    <row r="70" spans="1:25"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v>80000</v>
      </c>
      <c r="X70"/>
      <c r="Y70"/>
    </row>
    <row r="71" spans="1:25"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v>32710</v>
      </c>
      <c r="T71" s="167"/>
      <c r="U71" s="167"/>
      <c r="V71" s="167"/>
      <c r="W71" s="167">
        <v>7211118</v>
      </c>
      <c r="X71"/>
      <c r="Y71"/>
    </row>
    <row r="72" spans="1:25"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v>9577711</v>
      </c>
      <c r="X72"/>
      <c r="Y72"/>
    </row>
    <row r="73" spans="1:25"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v>12499514</v>
      </c>
      <c r="X73"/>
      <c r="Y73"/>
    </row>
    <row r="74" spans="1:25"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v>7292085</v>
      </c>
      <c r="X74"/>
      <c r="Y74"/>
    </row>
    <row r="75" spans="1:25"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v>84436</v>
      </c>
      <c r="T75" s="167"/>
      <c r="U75" s="167"/>
      <c r="V75" s="167"/>
      <c r="W75" s="167">
        <v>6603635</v>
      </c>
      <c r="X75"/>
      <c r="Y75"/>
    </row>
    <row r="76" spans="1:25"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v>520000</v>
      </c>
      <c r="X76"/>
      <c r="Y76"/>
    </row>
    <row r="77" spans="1:25"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v>400000</v>
      </c>
      <c r="X77"/>
      <c r="Y77"/>
    </row>
    <row r="78" spans="1:25"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v>69322</v>
      </c>
      <c r="T78" s="167"/>
      <c r="U78" s="167"/>
      <c r="V78" s="167"/>
      <c r="W78" s="167">
        <v>6330900</v>
      </c>
      <c r="X78"/>
      <c r="Y78"/>
    </row>
    <row r="79" spans="1:25"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v>12133945</v>
      </c>
      <c r="X79"/>
      <c r="Y79"/>
    </row>
    <row r="80" spans="1:25"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v>41910</v>
      </c>
      <c r="T80" s="167"/>
      <c r="U80" s="167"/>
      <c r="V80" s="167"/>
      <c r="W80" s="167">
        <v>15017134</v>
      </c>
      <c r="X80"/>
      <c r="Y80"/>
    </row>
    <row r="81" spans="1:25"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v>39600</v>
      </c>
      <c r="T81" s="167"/>
      <c r="U81" s="167"/>
      <c r="V81" s="167"/>
      <c r="W81" s="167">
        <v>6893481</v>
      </c>
      <c r="X81"/>
      <c r="Y81"/>
    </row>
    <row r="82" spans="1:25"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v>187235</v>
      </c>
      <c r="T82" s="167"/>
      <c r="U82" s="167"/>
      <c r="V82" s="167"/>
      <c r="W82" s="167">
        <v>14317633</v>
      </c>
      <c r="X82"/>
      <c r="Y82"/>
    </row>
    <row r="83" spans="1:25"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v>2564000</v>
      </c>
      <c r="X83"/>
      <c r="Y83"/>
    </row>
    <row r="84" spans="1:25"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v>1804000</v>
      </c>
      <c r="X84"/>
      <c r="Y84"/>
    </row>
    <row r="85" spans="1:25"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v>13617164</v>
      </c>
      <c r="X85"/>
      <c r="Y85"/>
    </row>
    <row r="86" spans="1:25"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v>18831187</v>
      </c>
      <c r="X86"/>
      <c r="Y86"/>
    </row>
    <row r="87" spans="1:25"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v>43276</v>
      </c>
      <c r="T87" s="167"/>
      <c r="U87" s="167"/>
      <c r="V87" s="167"/>
      <c r="W87" s="167">
        <v>18899532</v>
      </c>
      <c r="X87"/>
      <c r="Y87"/>
    </row>
    <row r="88" spans="1:25"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v>14771312</v>
      </c>
      <c r="X88"/>
      <c r="Y88"/>
    </row>
    <row r="89" spans="1:25"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v>66746</v>
      </c>
      <c r="T89" s="167"/>
      <c r="U89" s="167"/>
      <c r="V89" s="167"/>
      <c r="W89" s="167">
        <v>14362058</v>
      </c>
      <c r="X89"/>
      <c r="Y89"/>
    </row>
    <row r="90" spans="1:25"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v>5644000</v>
      </c>
      <c r="X90"/>
      <c r="Y90"/>
    </row>
    <row r="91" spans="1:25"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v>3264000</v>
      </c>
      <c r="X91"/>
      <c r="Y91"/>
    </row>
    <row r="92" spans="1:25"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v>39600</v>
      </c>
      <c r="T92" s="167"/>
      <c r="U92" s="167"/>
      <c r="V92" s="167"/>
      <c r="W92" s="167">
        <v>19514207</v>
      </c>
      <c r="X92"/>
      <c r="Y92"/>
    </row>
    <row r="93" spans="1:25"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v>27782471</v>
      </c>
      <c r="X93"/>
      <c r="Y93"/>
    </row>
    <row r="94" spans="1:25"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v>69696</v>
      </c>
      <c r="T94" s="167"/>
      <c r="U94" s="167"/>
      <c r="V94" s="167"/>
      <c r="W94" s="167">
        <v>27063343</v>
      </c>
      <c r="X94"/>
      <c r="Y94"/>
    </row>
    <row r="95" spans="1:25"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v>19667833</v>
      </c>
      <c r="X95"/>
      <c r="Y95"/>
    </row>
    <row r="96" spans="1:25"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v>299508</v>
      </c>
      <c r="T96" s="167"/>
      <c r="U96" s="167"/>
      <c r="V96" s="167"/>
      <c r="W96" s="167">
        <v>19074824</v>
      </c>
      <c r="X96"/>
      <c r="Y96"/>
    </row>
    <row r="97" spans="1:25"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v>7456000</v>
      </c>
      <c r="X97"/>
      <c r="Y97"/>
    </row>
    <row r="98" spans="1:25"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v>5880000</v>
      </c>
      <c r="X98"/>
      <c r="Y98"/>
    </row>
    <row r="99" spans="1:25"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v>1760</v>
      </c>
      <c r="T99" s="167"/>
      <c r="U99" s="167"/>
      <c r="V99" s="167"/>
      <c r="W99" s="167">
        <v>19862979</v>
      </c>
      <c r="X99"/>
      <c r="Y99"/>
    </row>
    <row r="100" spans="1:25"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v>24602870</v>
      </c>
      <c r="X100"/>
      <c r="Y100"/>
    </row>
    <row r="101" spans="1:25"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v>26762747</v>
      </c>
      <c r="X101"/>
      <c r="Y101"/>
    </row>
    <row r="102" spans="1:25"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v>49632</v>
      </c>
      <c r="T102" s="167"/>
      <c r="U102" s="167"/>
      <c r="V102" s="167"/>
      <c r="W102" s="167">
        <v>17298221</v>
      </c>
      <c r="X102"/>
      <c r="Y102"/>
    </row>
    <row r="103" spans="1:25"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v>216643</v>
      </c>
      <c r="T103" s="167"/>
      <c r="U103" s="167"/>
      <c r="V103" s="167"/>
      <c r="W103" s="167">
        <v>21322865</v>
      </c>
      <c r="X103"/>
      <c r="Y103"/>
    </row>
    <row r="104" spans="1:25"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v>10068000</v>
      </c>
      <c r="X104"/>
      <c r="Y104"/>
    </row>
    <row r="105" spans="1:25"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v>7332000</v>
      </c>
      <c r="X105"/>
      <c r="Y105"/>
    </row>
    <row r="106" spans="1:25"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v>1320000</v>
      </c>
      <c r="V106" s="167"/>
      <c r="W106" s="167">
        <v>29800154</v>
      </c>
      <c r="X106"/>
      <c r="Y106"/>
    </row>
    <row r="107" spans="1:25"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v>1720000</v>
      </c>
      <c r="V107" s="167"/>
      <c r="W107" s="167">
        <v>29400608</v>
      </c>
      <c r="X107"/>
      <c r="Y107"/>
    </row>
    <row r="108" spans="1:25"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v>1920000</v>
      </c>
      <c r="V108" s="167"/>
      <c r="W108" s="167">
        <v>39467826</v>
      </c>
      <c r="X108"/>
      <c r="Y108"/>
    </row>
    <row r="109" spans="1:25"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v>2880000</v>
      </c>
      <c r="V109" s="167"/>
      <c r="W109" s="167">
        <v>28883900</v>
      </c>
      <c r="X109"/>
      <c r="Y109"/>
    </row>
    <row r="110" spans="1:25"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v>1400000</v>
      </c>
      <c r="V110" s="167"/>
      <c r="W110" s="167">
        <v>27667091</v>
      </c>
      <c r="X110"/>
      <c r="Y110"/>
    </row>
    <row r="111" spans="1:25"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v>720000</v>
      </c>
      <c r="V111" s="167"/>
      <c r="W111" s="167">
        <v>15748000</v>
      </c>
      <c r="X111"/>
      <c r="Y111"/>
    </row>
    <row r="112" spans="1:25"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v>320000</v>
      </c>
      <c r="V112" s="167"/>
      <c r="W112" s="167">
        <v>12480000</v>
      </c>
      <c r="X112"/>
      <c r="Y112"/>
    </row>
    <row r="113" spans="1:25"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v>3200000</v>
      </c>
      <c r="V113" s="167"/>
      <c r="W113" s="167">
        <v>33790448</v>
      </c>
      <c r="X113"/>
      <c r="Y113"/>
    </row>
    <row r="114" spans="1:25"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v>3880000</v>
      </c>
      <c r="V114" s="167"/>
      <c r="W114" s="167">
        <v>39696560</v>
      </c>
      <c r="X114"/>
      <c r="Y114"/>
    </row>
    <row r="115" spans="1:25"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v>4120350</v>
      </c>
      <c r="V115" s="167"/>
      <c r="W115" s="167">
        <v>45221129</v>
      </c>
      <c r="X115"/>
      <c r="Y115"/>
    </row>
    <row r="116" spans="1:25"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v>4641075</v>
      </c>
      <c r="V116" s="167"/>
      <c r="W116" s="167">
        <v>36220203</v>
      </c>
      <c r="X116"/>
      <c r="Y116"/>
    </row>
    <row r="117" spans="1:25"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v>5970375</v>
      </c>
      <c r="V117" s="167"/>
      <c r="W117" s="167">
        <v>40260114</v>
      </c>
      <c r="X117"/>
      <c r="Y117"/>
    </row>
    <row r="118" spans="1:25"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v>4540300</v>
      </c>
      <c r="V118" s="167"/>
      <c r="W118" s="167">
        <v>25196300</v>
      </c>
      <c r="X118"/>
      <c r="Y118"/>
    </row>
    <row r="119" spans="1:25"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v>3880000</v>
      </c>
      <c r="V119" s="167"/>
      <c r="W119" s="167">
        <v>22396000</v>
      </c>
      <c r="X119"/>
      <c r="Y119"/>
    </row>
    <row r="120" spans="1:25"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v>4440000</v>
      </c>
      <c r="V120" s="167"/>
      <c r="W120" s="167">
        <v>44350568</v>
      </c>
      <c r="X120"/>
      <c r="Y120"/>
    </row>
    <row r="121" spans="1:25"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v>5960000</v>
      </c>
      <c r="V121" s="167"/>
      <c r="W121" s="167">
        <v>46922616</v>
      </c>
      <c r="X121"/>
      <c r="Y121"/>
    </row>
    <row r="122" spans="1:25"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v>3880000</v>
      </c>
      <c r="V122" s="167"/>
      <c r="W122" s="167">
        <v>43116668</v>
      </c>
      <c r="X122"/>
      <c r="Y122"/>
    </row>
    <row r="123" spans="1:25"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v>40000</v>
      </c>
      <c r="U123" s="167">
        <v>4080000</v>
      </c>
      <c r="V123" s="167"/>
      <c r="W123" s="167">
        <v>37770909</v>
      </c>
      <c r="X123"/>
      <c r="Y123"/>
    </row>
    <row r="124" spans="1:25"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v>40000</v>
      </c>
      <c r="U124" s="167">
        <v>4080000</v>
      </c>
      <c r="V124" s="167"/>
      <c r="W124" s="167">
        <v>37201045</v>
      </c>
      <c r="X124"/>
      <c r="Y124"/>
    </row>
    <row r="125" spans="1:25"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v>3776550</v>
      </c>
      <c r="V125" s="167"/>
      <c r="W125" s="167">
        <v>21291100</v>
      </c>
      <c r="X125"/>
      <c r="Y125"/>
    </row>
    <row r="126" spans="1:25"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v>80000</v>
      </c>
      <c r="U126" s="167">
        <v>2400000</v>
      </c>
      <c r="V126" s="167"/>
      <c r="W126" s="167">
        <v>19088000</v>
      </c>
      <c r="X126"/>
      <c r="Y126"/>
    </row>
    <row r="127" spans="1:25"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v>80000</v>
      </c>
      <c r="U127" s="167">
        <v>1280000</v>
      </c>
      <c r="V127" s="167"/>
      <c r="W127" s="167">
        <v>18874754</v>
      </c>
      <c r="X127"/>
      <c r="Y127"/>
    </row>
    <row r="128" spans="1:25"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v>80000</v>
      </c>
      <c r="U128" s="167">
        <v>4160000</v>
      </c>
      <c r="V128" s="167"/>
      <c r="W128" s="167">
        <v>44525954</v>
      </c>
      <c r="X128"/>
      <c r="Y128"/>
    </row>
    <row r="129" spans="1:25"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v>80000</v>
      </c>
      <c r="U129" s="167">
        <v>3480000</v>
      </c>
      <c r="V129" s="167"/>
      <c r="W129" s="167">
        <v>38259014</v>
      </c>
      <c r="X129"/>
      <c r="Y129"/>
    </row>
    <row r="130" spans="1:25"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v>240000</v>
      </c>
      <c r="U130" s="167">
        <v>3360000</v>
      </c>
      <c r="V130" s="167"/>
      <c r="W130" s="167">
        <v>46049214</v>
      </c>
      <c r="X130"/>
      <c r="Y130"/>
    </row>
    <row r="131" spans="1:25"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v>160000</v>
      </c>
      <c r="U131" s="167">
        <v>4920000</v>
      </c>
      <c r="V131" s="167"/>
      <c r="W131" s="167">
        <v>36271797</v>
      </c>
      <c r="X131"/>
      <c r="Y131"/>
    </row>
    <row r="132" spans="1:25"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v>40000</v>
      </c>
      <c r="U132" s="167">
        <v>4280000</v>
      </c>
      <c r="V132" s="167"/>
      <c r="W132" s="167">
        <v>22740475</v>
      </c>
      <c r="X132"/>
      <c r="Y132"/>
    </row>
    <row r="133" spans="1:25"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v>160000</v>
      </c>
      <c r="U133" s="167">
        <v>3400000</v>
      </c>
      <c r="V133" s="167"/>
      <c r="W133" s="167">
        <v>17452000</v>
      </c>
      <c r="X133"/>
      <c r="Y133"/>
    </row>
    <row r="134" spans="1:25"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v>280000</v>
      </c>
      <c r="U134" s="167">
        <v>3520000</v>
      </c>
      <c r="V134" s="167"/>
      <c r="W134" s="167">
        <v>40741887</v>
      </c>
      <c r="X134"/>
      <c r="Y134"/>
    </row>
    <row r="135" spans="1:25"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v>320000</v>
      </c>
      <c r="U135" s="167">
        <v>4160000</v>
      </c>
      <c r="V135" s="167"/>
      <c r="W135" s="167">
        <v>53128298</v>
      </c>
      <c r="X135"/>
      <c r="Y135"/>
    </row>
    <row r="136" spans="1:25"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v>320000</v>
      </c>
      <c r="U136" s="167">
        <v>3880000</v>
      </c>
      <c r="V136" s="167"/>
      <c r="W136" s="167">
        <v>41507053</v>
      </c>
      <c r="X136"/>
      <c r="Y136"/>
    </row>
    <row r="137" spans="1:25"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v>280000</v>
      </c>
      <c r="U137" s="167">
        <v>3400000</v>
      </c>
      <c r="V137" s="167"/>
      <c r="W137" s="167">
        <v>52564702</v>
      </c>
      <c r="X137"/>
      <c r="Y137"/>
    </row>
    <row r="138" spans="1:25"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v>480000</v>
      </c>
      <c r="U138" s="167">
        <v>2960000</v>
      </c>
      <c r="V138" s="167"/>
      <c r="W138" s="167">
        <v>38549822</v>
      </c>
      <c r="X138"/>
      <c r="Y138"/>
    </row>
    <row r="139" spans="1:25"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v>680000</v>
      </c>
      <c r="U139" s="167">
        <v>2600000</v>
      </c>
      <c r="V139" s="167"/>
      <c r="W139" s="167">
        <v>26476725</v>
      </c>
      <c r="X139"/>
      <c r="Y139"/>
    </row>
    <row r="140" spans="1:25"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v>440000</v>
      </c>
      <c r="U140" s="167">
        <v>2240000</v>
      </c>
      <c r="V140" s="167"/>
      <c r="W140" s="167">
        <v>18320000</v>
      </c>
      <c r="X140"/>
      <c r="Y140"/>
    </row>
    <row r="141" spans="1:25"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v>640000</v>
      </c>
      <c r="U141" s="167">
        <v>4000000</v>
      </c>
      <c r="V141" s="167"/>
      <c r="W141" s="167">
        <v>49245024</v>
      </c>
      <c r="X141"/>
      <c r="Y141"/>
    </row>
    <row r="142" spans="1:25"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v>600000</v>
      </c>
      <c r="U142" s="167">
        <v>3320000</v>
      </c>
      <c r="V142" s="167"/>
      <c r="W142" s="167">
        <v>46363671</v>
      </c>
      <c r="X142"/>
      <c r="Y142"/>
    </row>
    <row r="143" spans="1:25"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v>600000</v>
      </c>
      <c r="U143" s="167">
        <v>2680000</v>
      </c>
      <c r="V143" s="167"/>
      <c r="W143" s="167">
        <v>50580872</v>
      </c>
      <c r="X143"/>
      <c r="Y143"/>
    </row>
    <row r="144" spans="1:25"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v>720000</v>
      </c>
      <c r="U144" s="167">
        <v>3382350</v>
      </c>
      <c r="V144" s="167"/>
      <c r="W144" s="167">
        <v>46924848</v>
      </c>
      <c r="X144"/>
      <c r="Y144"/>
    </row>
    <row r="145" spans="1:25"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v>840000</v>
      </c>
      <c r="U145" s="167">
        <v>4153950</v>
      </c>
      <c r="V145" s="167"/>
      <c r="W145" s="167">
        <v>49729679</v>
      </c>
      <c r="X145"/>
      <c r="Y145"/>
    </row>
    <row r="146" spans="1:25"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v>1040000</v>
      </c>
      <c r="U146" s="167">
        <v>4171100</v>
      </c>
      <c r="V146" s="167"/>
      <c r="W146" s="167">
        <v>41864705</v>
      </c>
      <c r="X146"/>
      <c r="Y146"/>
    </row>
    <row r="147" spans="1:25"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v>1200000</v>
      </c>
      <c r="U147" s="167">
        <v>2440000</v>
      </c>
      <c r="V147" s="167"/>
      <c r="W147" s="167">
        <v>24229875</v>
      </c>
      <c r="X147"/>
      <c r="Y147"/>
    </row>
    <row r="148" spans="1:25"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v>1800000</v>
      </c>
      <c r="U148" s="167">
        <v>4380050</v>
      </c>
      <c r="V148" s="167"/>
      <c r="W148" s="167">
        <v>55148679</v>
      </c>
      <c r="X148"/>
      <c r="Y148"/>
    </row>
    <row r="149" spans="1:25"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v>2440000</v>
      </c>
      <c r="U149" s="167">
        <v>3400000</v>
      </c>
      <c r="V149" s="167"/>
      <c r="W149" s="167">
        <v>59879270</v>
      </c>
      <c r="X149"/>
      <c r="Y149"/>
    </row>
    <row r="150" spans="1:25"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v>2240000</v>
      </c>
      <c r="U150" s="167">
        <v>4200000</v>
      </c>
      <c r="V150" s="167"/>
      <c r="W150" s="167">
        <v>47831553</v>
      </c>
      <c r="X150"/>
      <c r="Y150"/>
    </row>
    <row r="151" spans="1:25"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v>2440000</v>
      </c>
      <c r="U151" s="167">
        <v>1266925</v>
      </c>
      <c r="V151" s="167"/>
      <c r="W151" s="167">
        <v>53508094</v>
      </c>
      <c r="X151"/>
      <c r="Y151"/>
    </row>
    <row r="152" spans="1:25"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v>2920000</v>
      </c>
      <c r="U152" s="167">
        <v>1584400</v>
      </c>
      <c r="V152" s="167"/>
      <c r="W152" s="167">
        <v>54759700</v>
      </c>
      <c r="X152"/>
      <c r="Y152"/>
    </row>
    <row r="153" spans="1:25"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v>3000000</v>
      </c>
      <c r="U153" s="167">
        <v>2739200</v>
      </c>
      <c r="V153" s="167"/>
      <c r="W153" s="167">
        <v>48312720</v>
      </c>
      <c r="X153"/>
      <c r="Y153"/>
    </row>
    <row r="154" spans="1:25"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v>3080000</v>
      </c>
      <c r="U154" s="167">
        <v>2400000</v>
      </c>
      <c r="V154" s="167"/>
      <c r="W154" s="167">
        <v>35275740</v>
      </c>
      <c r="X154"/>
      <c r="Y154"/>
    </row>
    <row r="155" spans="1:25"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v>3600000</v>
      </c>
      <c r="U155" s="167">
        <v>3497625</v>
      </c>
      <c r="V155" s="167"/>
      <c r="W155" s="167">
        <v>64606950</v>
      </c>
      <c r="X155"/>
      <c r="Y155"/>
    </row>
    <row r="156" spans="1:25"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v>4200000</v>
      </c>
      <c r="U156" s="167">
        <v>3396125</v>
      </c>
      <c r="V156" s="167"/>
      <c r="W156" s="167">
        <v>63849272</v>
      </c>
      <c r="X156"/>
      <c r="Y156"/>
    </row>
    <row r="157" spans="1:25"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v>3360000</v>
      </c>
      <c r="U157" s="167">
        <v>2961325</v>
      </c>
      <c r="V157" s="167"/>
      <c r="W157" s="167">
        <v>61683764</v>
      </c>
      <c r="X157"/>
      <c r="Y157"/>
    </row>
    <row r="158" spans="1:25"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v>3600000</v>
      </c>
      <c r="U158" s="167">
        <v>2809050</v>
      </c>
      <c r="V158" s="167"/>
      <c r="W158" s="167">
        <v>66811824</v>
      </c>
      <c r="X158"/>
      <c r="Y158"/>
    </row>
    <row r="159" spans="1:25"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v>3240000</v>
      </c>
      <c r="U159" s="167">
        <v>3661725</v>
      </c>
      <c r="V159" s="167"/>
      <c r="W159" s="167">
        <v>58295142</v>
      </c>
      <c r="X159"/>
      <c r="Y159"/>
    </row>
    <row r="160" spans="1:25"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v>3600000</v>
      </c>
      <c r="U160" s="167">
        <v>3945600</v>
      </c>
      <c r="V160" s="167"/>
      <c r="W160" s="167">
        <v>49970365</v>
      </c>
      <c r="X160"/>
      <c r="Y160"/>
    </row>
    <row r="161" spans="1:25"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v>3240000</v>
      </c>
      <c r="U161" s="167">
        <v>3759750</v>
      </c>
      <c r="V161" s="167"/>
      <c r="W161" s="167">
        <v>29759750</v>
      </c>
      <c r="X161"/>
      <c r="Y161"/>
    </row>
    <row r="162" spans="1:25"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v>2880000</v>
      </c>
      <c r="U162" s="167">
        <v>2982100</v>
      </c>
      <c r="V162" s="167"/>
      <c r="W162" s="167">
        <v>48729503</v>
      </c>
      <c r="X162"/>
      <c r="Y162"/>
    </row>
    <row r="163" spans="1:25"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v>2880000</v>
      </c>
      <c r="U163" s="167">
        <v>2320000</v>
      </c>
      <c r="V163" s="167"/>
      <c r="W163" s="167">
        <v>46651555</v>
      </c>
      <c r="X163"/>
      <c r="Y163"/>
    </row>
    <row r="164" spans="1:25"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v>3280000</v>
      </c>
      <c r="U164" s="167">
        <v>143550</v>
      </c>
      <c r="V164" s="167"/>
      <c r="W164" s="167">
        <v>43458627</v>
      </c>
      <c r="X164"/>
      <c r="Y164"/>
    </row>
    <row r="165" spans="1:25"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v>1640000</v>
      </c>
      <c r="U165" s="167">
        <v>1640000</v>
      </c>
      <c r="V165" s="167"/>
      <c r="W165" s="167">
        <v>20774139</v>
      </c>
      <c r="X165"/>
      <c r="Y165"/>
    </row>
    <row r="166" spans="1:25"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v>2680000</v>
      </c>
      <c r="U166" s="167">
        <v>2102225</v>
      </c>
      <c r="V166" s="167"/>
      <c r="W166" s="167">
        <v>40492988</v>
      </c>
      <c r="X166"/>
      <c r="Y166"/>
    </row>
    <row r="167" spans="1:25"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v>3120000</v>
      </c>
      <c r="U167" s="167">
        <v>1738600</v>
      </c>
      <c r="V167" s="167"/>
      <c r="W167" s="167">
        <v>33650475</v>
      </c>
      <c r="X167"/>
      <c r="Y167"/>
    </row>
    <row r="168" spans="1:25"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v>1960000</v>
      </c>
      <c r="U168" s="167">
        <v>778725</v>
      </c>
      <c r="V168" s="167"/>
      <c r="W168" s="167">
        <v>16787700</v>
      </c>
      <c r="X168"/>
      <c r="Y168"/>
    </row>
    <row r="169" spans="1:25"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v>2560000</v>
      </c>
      <c r="U169" s="167">
        <v>1645425</v>
      </c>
      <c r="V169" s="167"/>
      <c r="W169" s="167">
        <v>40409028</v>
      </c>
      <c r="X169"/>
      <c r="Y169"/>
    </row>
    <row r="170" spans="1:25"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v>1560000</v>
      </c>
      <c r="U170" s="167">
        <v>2232375</v>
      </c>
      <c r="V170" s="167"/>
      <c r="W170" s="167">
        <v>39065477</v>
      </c>
      <c r="X170"/>
      <c r="Y170"/>
    </row>
    <row r="171" spans="1:25"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v>1240000</v>
      </c>
      <c r="U171" s="167">
        <v>2191400</v>
      </c>
      <c r="V171" s="167"/>
      <c r="W171" s="167">
        <v>42869987</v>
      </c>
      <c r="X171"/>
      <c r="Y171"/>
    </row>
    <row r="172" spans="1:25"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v>1640000</v>
      </c>
      <c r="U172" s="167">
        <v>1788500</v>
      </c>
      <c r="V172" s="167"/>
      <c r="W172" s="167">
        <v>43437473</v>
      </c>
      <c r="X172"/>
      <c r="Y172"/>
    </row>
    <row r="173" spans="1:25"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v>1520000</v>
      </c>
      <c r="U173" s="167">
        <v>1124950</v>
      </c>
      <c r="V173" s="167"/>
      <c r="W173" s="167">
        <v>32853778</v>
      </c>
      <c r="X173"/>
      <c r="Y173"/>
    </row>
    <row r="174" spans="1:25"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v>1280000</v>
      </c>
      <c r="U174" s="167">
        <v>1165675</v>
      </c>
      <c r="V174" s="167"/>
      <c r="W174" s="167">
        <v>29847575</v>
      </c>
      <c r="X174"/>
      <c r="Y174"/>
    </row>
    <row r="175" spans="1:25"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v>980000</v>
      </c>
      <c r="U175" s="167">
        <v>400000</v>
      </c>
      <c r="V175" s="167"/>
      <c r="W175" s="167">
        <v>15388600</v>
      </c>
      <c r="X175"/>
      <c r="Y175"/>
    </row>
    <row r="176" spans="1:25"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v>920000</v>
      </c>
      <c r="U176" s="167">
        <v>1962400</v>
      </c>
      <c r="V176" s="167"/>
      <c r="W176" s="167">
        <v>34729668</v>
      </c>
      <c r="X176"/>
      <c r="Y176"/>
    </row>
    <row r="177" spans="1:25"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v>1240000</v>
      </c>
      <c r="U177" s="167">
        <v>1446875</v>
      </c>
      <c r="V177" s="167"/>
      <c r="W177" s="167">
        <v>36647458</v>
      </c>
      <c r="X177"/>
      <c r="Y177"/>
    </row>
    <row r="178" spans="1:25"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v>1160000</v>
      </c>
      <c r="U178" s="167">
        <v>1360000</v>
      </c>
      <c r="V178" s="167"/>
      <c r="W178" s="167">
        <v>40098693</v>
      </c>
      <c r="X178"/>
      <c r="Y178"/>
    </row>
    <row r="179" spans="1:25"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v>1200000</v>
      </c>
      <c r="U179" s="167">
        <v>1200000</v>
      </c>
      <c r="V179" s="167"/>
      <c r="W179" s="167">
        <v>39533021</v>
      </c>
      <c r="X179"/>
      <c r="Y179"/>
    </row>
    <row r="180" spans="1:25"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v>720000</v>
      </c>
      <c r="U180" s="167">
        <v>680000</v>
      </c>
      <c r="V180" s="167"/>
      <c r="W180" s="167">
        <v>30364619</v>
      </c>
      <c r="X180"/>
      <c r="Y180"/>
    </row>
    <row r="181" spans="1:25"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v>800000</v>
      </c>
      <c r="U181" s="167">
        <v>732200</v>
      </c>
      <c r="V181" s="167"/>
      <c r="W181" s="167">
        <v>22044200</v>
      </c>
      <c r="X181"/>
      <c r="Y181"/>
    </row>
    <row r="182" spans="1:25"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v>320000</v>
      </c>
      <c r="U182" s="167">
        <v>120000</v>
      </c>
      <c r="V182" s="167"/>
      <c r="W182" s="167">
        <v>16028000</v>
      </c>
      <c r="X182"/>
      <c r="Y182"/>
    </row>
    <row r="183" spans="1:25"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v>760000</v>
      </c>
      <c r="U183" s="167">
        <v>402400</v>
      </c>
      <c r="V183" s="167"/>
      <c r="W183" s="167">
        <v>37069724</v>
      </c>
      <c r="X183"/>
      <c r="Y183"/>
    </row>
    <row r="184" spans="1:25"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v>640000</v>
      </c>
      <c r="U184" s="167">
        <v>529525</v>
      </c>
      <c r="V184" s="167"/>
      <c r="W184" s="167">
        <v>38883510</v>
      </c>
      <c r="X184"/>
      <c r="Y184"/>
    </row>
    <row r="185" spans="1:25"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v>680000</v>
      </c>
      <c r="U185" s="167">
        <v>800000</v>
      </c>
      <c r="V185" s="167"/>
      <c r="W185" s="167">
        <v>38541871</v>
      </c>
      <c r="X185"/>
      <c r="Y185"/>
    </row>
    <row r="186" spans="1:25"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v>520000</v>
      </c>
      <c r="U186" s="167">
        <v>1120000</v>
      </c>
      <c r="V186" s="167"/>
      <c r="W186" s="167">
        <v>35462361</v>
      </c>
      <c r="X186"/>
      <c r="Y186"/>
    </row>
    <row r="187" spans="1:25"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v>360000</v>
      </c>
      <c r="U187" s="167">
        <v>880000</v>
      </c>
      <c r="V187" s="167"/>
      <c r="W187" s="167">
        <v>34194052</v>
      </c>
      <c r="X187"/>
      <c r="Y187"/>
    </row>
    <row r="188" spans="1:25"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v>560000</v>
      </c>
      <c r="U188" s="167">
        <v>1000000</v>
      </c>
      <c r="V188" s="167"/>
      <c r="W188" s="167">
        <v>30347500</v>
      </c>
      <c r="X188"/>
      <c r="Y188"/>
    </row>
    <row r="189" spans="1:25"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v>120000</v>
      </c>
      <c r="U189" s="167">
        <v>720000</v>
      </c>
      <c r="V189" s="167"/>
      <c r="W189" s="167">
        <v>18896000</v>
      </c>
      <c r="X189"/>
      <c r="Y189"/>
    </row>
    <row r="190" spans="1:25"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v>360000</v>
      </c>
      <c r="U190" s="167">
        <v>833350</v>
      </c>
      <c r="V190" s="167"/>
      <c r="W190" s="167">
        <v>32769234</v>
      </c>
      <c r="X190"/>
      <c r="Y190"/>
    </row>
    <row r="191" spans="1:25"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v>480000</v>
      </c>
      <c r="U191" s="167">
        <v>680000</v>
      </c>
      <c r="V191" s="167"/>
      <c r="W191" s="167">
        <v>35471193</v>
      </c>
      <c r="X191"/>
      <c r="Y191"/>
    </row>
    <row r="192" spans="1:25"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v>440000</v>
      </c>
      <c r="U192" s="167">
        <v>680000</v>
      </c>
      <c r="V192" s="167"/>
      <c r="W192" s="167">
        <v>34511483</v>
      </c>
      <c r="X192"/>
      <c r="Y192"/>
    </row>
    <row r="193" spans="1:25"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v>320000</v>
      </c>
      <c r="U193" s="167">
        <v>480000</v>
      </c>
      <c r="V193" s="167"/>
      <c r="W193" s="167">
        <v>31429930</v>
      </c>
      <c r="X193"/>
      <c r="Y193"/>
    </row>
    <row r="194" spans="1:25"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v>280000</v>
      </c>
      <c r="U194" s="167">
        <v>1640000</v>
      </c>
      <c r="V194" s="167"/>
      <c r="W194" s="167">
        <v>28472696</v>
      </c>
      <c r="X194"/>
      <c r="Y194"/>
    </row>
    <row r="195" spans="1:25"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v>280000</v>
      </c>
      <c r="U195" s="167">
        <v>1480000</v>
      </c>
      <c r="V195" s="167">
        <v>120000</v>
      </c>
      <c r="W195" s="167">
        <v>23980000</v>
      </c>
      <c r="X195"/>
      <c r="Y195"/>
    </row>
    <row r="196" spans="1:25"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v>280000</v>
      </c>
      <c r="U196" s="167">
        <v>1320000</v>
      </c>
      <c r="V196" s="167">
        <v>120000</v>
      </c>
      <c r="W196" s="167">
        <v>18720000</v>
      </c>
      <c r="X196"/>
      <c r="Y196"/>
    </row>
    <row r="197" spans="1:25"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v>280000</v>
      </c>
      <c r="U197" s="167">
        <v>1320000</v>
      </c>
      <c r="V197" s="167">
        <v>320000</v>
      </c>
      <c r="W197" s="167">
        <v>37182867</v>
      </c>
      <c r="X197"/>
      <c r="Y197"/>
    </row>
    <row r="198" spans="1:25"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v>120000</v>
      </c>
      <c r="U198" s="167">
        <v>1360000</v>
      </c>
      <c r="V198" s="167">
        <v>440000</v>
      </c>
      <c r="W198" s="167">
        <v>32271377</v>
      </c>
      <c r="X198"/>
      <c r="Y198"/>
    </row>
    <row r="199" spans="1:25"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v>160000</v>
      </c>
      <c r="U199" s="167">
        <v>1920000</v>
      </c>
      <c r="V199" s="167">
        <v>400000</v>
      </c>
      <c r="W199" s="167">
        <v>31263515</v>
      </c>
      <c r="X199"/>
      <c r="Y199"/>
    </row>
    <row r="200" spans="1:25"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v>200000</v>
      </c>
      <c r="U200" s="167">
        <v>2280000</v>
      </c>
      <c r="V200" s="167">
        <v>360000</v>
      </c>
      <c r="W200" s="167">
        <v>23256565</v>
      </c>
      <c r="X200"/>
      <c r="Y200"/>
    </row>
    <row r="201" spans="1:25"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v>200000</v>
      </c>
      <c r="U201" s="167">
        <v>1520000</v>
      </c>
      <c r="V201" s="167">
        <v>360000</v>
      </c>
      <c r="W201" s="167">
        <v>25247671</v>
      </c>
      <c r="X201"/>
      <c r="Y201"/>
    </row>
    <row r="202" spans="1:25"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v>240000</v>
      </c>
      <c r="U202" s="167">
        <v>1920000</v>
      </c>
      <c r="V202" s="167">
        <v>400000</v>
      </c>
      <c r="W202" s="167">
        <v>20711300</v>
      </c>
      <c r="X202"/>
      <c r="Y202"/>
    </row>
    <row r="203" spans="1:25"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v>1440000</v>
      </c>
      <c r="V203" s="167">
        <v>560000</v>
      </c>
      <c r="W203" s="167">
        <v>13960000</v>
      </c>
      <c r="X203"/>
      <c r="Y203"/>
    </row>
    <row r="204" spans="1:25"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v>280000</v>
      </c>
      <c r="U204" s="167">
        <v>1880000</v>
      </c>
      <c r="V204" s="167">
        <v>560000</v>
      </c>
      <c r="W204" s="167">
        <v>28589269</v>
      </c>
      <c r="X204"/>
      <c r="Y204"/>
    </row>
    <row r="205" spans="1:25"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v>1400000</v>
      </c>
      <c r="V205" s="167">
        <v>400000</v>
      </c>
      <c r="W205" s="167">
        <v>26815391</v>
      </c>
      <c r="X205"/>
      <c r="Y205"/>
    </row>
    <row r="206" spans="1:25"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v>1520000</v>
      </c>
      <c r="V206" s="167">
        <v>320000</v>
      </c>
      <c r="W206" s="167">
        <v>28077499</v>
      </c>
      <c r="X206"/>
      <c r="Y206"/>
    </row>
    <row r="207" spans="1:25"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v>1600000</v>
      </c>
      <c r="V207" s="167">
        <v>280000</v>
      </c>
      <c r="W207" s="167">
        <v>32362978</v>
      </c>
      <c r="X207"/>
      <c r="Y207"/>
    </row>
    <row r="208" spans="1:25"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v>2800000</v>
      </c>
      <c r="V208" s="167">
        <v>400000</v>
      </c>
      <c r="W208" s="167">
        <v>31179247</v>
      </c>
      <c r="X208"/>
      <c r="Y208"/>
    </row>
    <row r="209" spans="1:25"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v>1800000</v>
      </c>
      <c r="V209" s="167">
        <v>640000</v>
      </c>
      <c r="W209" s="167">
        <v>25390000</v>
      </c>
      <c r="X209"/>
      <c r="Y209"/>
    </row>
    <row r="210" spans="1:25"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v>1240000</v>
      </c>
      <c r="V210" s="167">
        <v>200000</v>
      </c>
      <c r="W210" s="167">
        <v>14160000</v>
      </c>
      <c r="X210"/>
      <c r="Y210"/>
    </row>
    <row r="211" spans="1:25"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v>2000000</v>
      </c>
      <c r="V211" s="167">
        <v>480000</v>
      </c>
      <c r="W211" s="167">
        <v>26772884</v>
      </c>
      <c r="X211"/>
      <c r="Y211"/>
    </row>
    <row r="212" spans="1:25"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v>2040000</v>
      </c>
      <c r="V212" s="167">
        <v>400000</v>
      </c>
      <c r="W212" s="167">
        <v>30314644</v>
      </c>
      <c r="X212"/>
      <c r="Y212"/>
    </row>
    <row r="213" spans="1:25"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v>1800000</v>
      </c>
      <c r="V213" s="167">
        <v>600000</v>
      </c>
      <c r="W213" s="167">
        <v>31881754</v>
      </c>
      <c r="X213"/>
      <c r="Y213"/>
    </row>
    <row r="214" spans="1:25"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v>1760000</v>
      </c>
      <c r="V214" s="167">
        <v>480000</v>
      </c>
      <c r="W214" s="167">
        <v>28173784</v>
      </c>
      <c r="X214"/>
      <c r="Y214"/>
    </row>
    <row r="215" spans="1:25"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v>2360000</v>
      </c>
      <c r="V215" s="167">
        <v>560000</v>
      </c>
      <c r="W215" s="167">
        <v>33181178</v>
      </c>
      <c r="X215"/>
      <c r="Y215"/>
    </row>
    <row r="216" spans="1:25"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v>2680000</v>
      </c>
      <c r="V216" s="167">
        <v>560000</v>
      </c>
      <c r="W216" s="167">
        <v>27134625</v>
      </c>
      <c r="X216"/>
      <c r="Y216"/>
    </row>
    <row r="217" spans="1:25"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v>1040000</v>
      </c>
      <c r="V217" s="167">
        <v>520000</v>
      </c>
      <c r="W217" s="167">
        <v>14760000</v>
      </c>
      <c r="X217"/>
      <c r="Y217"/>
    </row>
    <row r="218" spans="1:25"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v>1880000</v>
      </c>
      <c r="V218" s="167">
        <v>480000</v>
      </c>
      <c r="W218" s="167">
        <v>32476091</v>
      </c>
      <c r="X218"/>
      <c r="Y218"/>
    </row>
    <row r="219" spans="1:25"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v>1760000</v>
      </c>
      <c r="V219" s="167">
        <v>440000</v>
      </c>
      <c r="W219" s="167">
        <v>32437990</v>
      </c>
      <c r="X219"/>
      <c r="Y219"/>
    </row>
    <row r="220" spans="1:25"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v>1920000</v>
      </c>
      <c r="V220" s="167">
        <v>560000</v>
      </c>
      <c r="W220" s="167">
        <v>33499738</v>
      </c>
      <c r="X220"/>
      <c r="Y220"/>
    </row>
    <row r="221" spans="1:25"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v>1880000</v>
      </c>
      <c r="V221" s="167">
        <v>520000</v>
      </c>
      <c r="W221" s="167">
        <v>31130153</v>
      </c>
      <c r="X221"/>
      <c r="Y221"/>
    </row>
    <row r="222" spans="1:25"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v>1040000</v>
      </c>
      <c r="V222" s="167">
        <v>200000</v>
      </c>
      <c r="W222" s="167">
        <v>17596779</v>
      </c>
      <c r="X222"/>
      <c r="Y222"/>
    </row>
    <row r="223" spans="1:25"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v>440000</v>
      </c>
      <c r="V223" s="167">
        <v>240000</v>
      </c>
      <c r="W223" s="167">
        <v>12319500</v>
      </c>
      <c r="X223"/>
      <c r="Y223"/>
    </row>
    <row r="224" spans="1:25"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v>440000</v>
      </c>
      <c r="V224" s="167">
        <v>120000</v>
      </c>
      <c r="W224" s="167">
        <v>7800000</v>
      </c>
      <c r="X224"/>
      <c r="Y224"/>
    </row>
    <row r="225" spans="1:25"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v>80000</v>
      </c>
      <c r="V225" s="167">
        <v>80000</v>
      </c>
      <c r="W225" s="167">
        <v>9999750</v>
      </c>
      <c r="X225"/>
      <c r="Y225"/>
    </row>
    <row r="226" spans="1:25"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v>120000</v>
      </c>
      <c r="V226" s="167"/>
      <c r="W226" s="167">
        <v>13441858</v>
      </c>
      <c r="X226"/>
      <c r="Y226"/>
    </row>
    <row r="227" spans="1:25"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v>800000</v>
      </c>
      <c r="V227" s="167"/>
      <c r="W227" s="167">
        <v>17625420</v>
      </c>
      <c r="X227"/>
      <c r="Y227"/>
    </row>
    <row r="228" spans="1:25"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v>920000</v>
      </c>
      <c r="V228" s="167"/>
      <c r="W228" s="167">
        <v>16132875</v>
      </c>
      <c r="X228"/>
      <c r="Y228"/>
    </row>
    <row r="229" spans="1:25"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v>720000</v>
      </c>
      <c r="V229" s="167"/>
      <c r="W229" s="167">
        <v>14756504</v>
      </c>
      <c r="X229"/>
      <c r="Y229"/>
    </row>
    <row r="230" spans="1:25"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v>720000</v>
      </c>
      <c r="V230" s="167">
        <v>680000</v>
      </c>
      <c r="W230" s="167">
        <v>11192500</v>
      </c>
      <c r="X230"/>
      <c r="Y230"/>
    </row>
    <row r="231" spans="1:25"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v>80000</v>
      </c>
      <c r="V231" s="167"/>
      <c r="W231" s="167">
        <v>4000000</v>
      </c>
      <c r="X231"/>
      <c r="Y231"/>
    </row>
    <row r="232" spans="1:25"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v>600000</v>
      </c>
      <c r="V232" s="167">
        <v>160000</v>
      </c>
      <c r="W232" s="167">
        <v>14850677</v>
      </c>
      <c r="X232"/>
      <c r="Y232"/>
    </row>
    <row r="233" spans="1:25"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v>880000</v>
      </c>
      <c r="V233" s="167">
        <v>160000</v>
      </c>
      <c r="W233" s="167">
        <v>15815354</v>
      </c>
      <c r="X233"/>
      <c r="Y233"/>
    </row>
    <row r="234" spans="1:25"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v>800000</v>
      </c>
      <c r="V234" s="167">
        <v>240000</v>
      </c>
      <c r="W234" s="167">
        <v>15364116</v>
      </c>
      <c r="X234"/>
      <c r="Y234"/>
    </row>
    <row r="235" spans="1:25"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v>680000</v>
      </c>
      <c r="V235" s="167">
        <v>160000</v>
      </c>
      <c r="W235" s="167">
        <v>14079539</v>
      </c>
      <c r="X235"/>
      <c r="Y235"/>
    </row>
    <row r="236" spans="1:25"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v>440000</v>
      </c>
      <c r="V236" s="167">
        <v>120000</v>
      </c>
      <c r="W236" s="167">
        <v>12355026</v>
      </c>
      <c r="X236"/>
      <c r="Y236"/>
    </row>
    <row r="237" spans="1:25"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v>480000</v>
      </c>
      <c r="V237" s="167">
        <v>80000</v>
      </c>
      <c r="W237" s="167">
        <v>8735000</v>
      </c>
      <c r="X237"/>
      <c r="Y237"/>
    </row>
    <row r="238" spans="1:25"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v>80000</v>
      </c>
      <c r="W238" s="167">
        <v>4200000</v>
      </c>
      <c r="X238"/>
      <c r="Y238"/>
    </row>
    <row r="239" spans="1:25"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v>600000</v>
      </c>
      <c r="V239" s="167">
        <v>80000</v>
      </c>
      <c r="W239" s="167">
        <v>11008367</v>
      </c>
      <c r="X239"/>
      <c r="Y239"/>
    </row>
    <row r="240" spans="1:25"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v>640000</v>
      </c>
      <c r="V240" s="167">
        <v>80000</v>
      </c>
      <c r="W240" s="167">
        <v>12858988</v>
      </c>
      <c r="X240"/>
      <c r="Y240"/>
    </row>
    <row r="241" spans="1:25"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v>720000</v>
      </c>
      <c r="V241" s="167">
        <v>120000</v>
      </c>
      <c r="W241" s="167">
        <v>12593748</v>
      </c>
      <c r="X241"/>
      <c r="Y241"/>
    </row>
    <row r="242" spans="1:25"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v>680000</v>
      </c>
      <c r="V242" s="167">
        <v>120000</v>
      </c>
      <c r="W242" s="167">
        <v>11137257</v>
      </c>
      <c r="X242"/>
      <c r="Y242"/>
    </row>
    <row r="243" spans="1:25"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v>520000</v>
      </c>
      <c r="V243" s="167">
        <v>40000</v>
      </c>
      <c r="W243" s="167">
        <v>10663968</v>
      </c>
      <c r="X243"/>
      <c r="Y243"/>
    </row>
    <row r="244" spans="1:25"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v>440000</v>
      </c>
      <c r="V244" s="167">
        <v>40000</v>
      </c>
      <c r="W244" s="167">
        <v>6360000</v>
      </c>
      <c r="X244"/>
      <c r="Y244"/>
    </row>
    <row r="245" spans="1:25"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v>40000</v>
      </c>
      <c r="V245" s="167">
        <v>80000</v>
      </c>
      <c r="W245" s="167">
        <v>4360000</v>
      </c>
      <c r="X245"/>
      <c r="Y245"/>
    </row>
    <row r="246" spans="1:25"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v>40000</v>
      </c>
      <c r="W246" s="167">
        <v>8800361</v>
      </c>
      <c r="X246"/>
      <c r="Y246"/>
    </row>
    <row r="247" spans="1:25"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v>840000</v>
      </c>
      <c r="V247" s="167">
        <v>80000</v>
      </c>
      <c r="W247" s="167">
        <v>9609940</v>
      </c>
      <c r="X247"/>
      <c r="Y247"/>
    </row>
    <row r="248" spans="1:25"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v>520000</v>
      </c>
      <c r="V248" s="167">
        <v>120000</v>
      </c>
      <c r="W248" s="167">
        <v>11123737</v>
      </c>
      <c r="X248"/>
      <c r="Y248"/>
    </row>
    <row r="249" spans="1:25"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v>400000</v>
      </c>
      <c r="V249" s="167"/>
      <c r="W249" s="167">
        <v>8938204</v>
      </c>
      <c r="X249"/>
      <c r="Y249"/>
    </row>
    <row r="250" spans="1:25"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v>760000</v>
      </c>
      <c r="V250" s="167"/>
      <c r="W250" s="167">
        <v>5056538</v>
      </c>
      <c r="X250"/>
      <c r="Y250"/>
    </row>
    <row r="251" spans="1:25"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v>280000</v>
      </c>
      <c r="V251" s="167"/>
      <c r="W251" s="167">
        <v>3050000</v>
      </c>
      <c r="X251"/>
      <c r="Y251"/>
    </row>
    <row r="252" spans="1:25"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v>80000</v>
      </c>
      <c r="V252" s="167"/>
      <c r="W252" s="167">
        <v>80000</v>
      </c>
      <c r="X252"/>
      <c r="Y252"/>
    </row>
    <row r="253" spans="1:25"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v>720000</v>
      </c>
      <c r="V253" s="167"/>
      <c r="W253" s="167">
        <v>7371322</v>
      </c>
      <c r="X253"/>
      <c r="Y253"/>
    </row>
    <row r="254" spans="1:25"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v>600000</v>
      </c>
      <c r="V254" s="167"/>
      <c r="W254" s="167">
        <v>7435361</v>
      </c>
      <c r="X254"/>
      <c r="Y254"/>
    </row>
    <row r="255" spans="1:25"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v>600000</v>
      </c>
      <c r="V255" s="167"/>
      <c r="W255" s="167">
        <v>10688292</v>
      </c>
      <c r="X255"/>
      <c r="Y255"/>
    </row>
    <row r="256" spans="1:25"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v>240000</v>
      </c>
      <c r="V256" s="167"/>
      <c r="W256" s="167">
        <v>6947305</v>
      </c>
      <c r="X256"/>
      <c r="Y256"/>
    </row>
    <row r="257" spans="1:25"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v>680000</v>
      </c>
      <c r="V257" s="167"/>
      <c r="W257" s="167">
        <v>7329565</v>
      </c>
      <c r="X257"/>
      <c r="Y257"/>
    </row>
    <row r="258" spans="1:25"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v>2420000</v>
      </c>
      <c r="X258"/>
      <c r="Y258"/>
    </row>
    <row r="259" spans="1:25"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v>720000</v>
      </c>
      <c r="X259"/>
      <c r="Y259"/>
    </row>
    <row r="260" spans="1:25"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v>760000</v>
      </c>
      <c r="V260" s="167"/>
      <c r="W260" s="167">
        <v>7412453</v>
      </c>
      <c r="X260"/>
      <c r="Y260"/>
    </row>
    <row r="261" spans="1:25"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v>480000</v>
      </c>
      <c r="V261" s="167"/>
      <c r="W261" s="167">
        <v>4869876</v>
      </c>
      <c r="X261"/>
      <c r="Y261"/>
    </row>
    <row r="262" spans="1:25"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v>680000</v>
      </c>
      <c r="V262" s="167"/>
      <c r="W262" s="167">
        <v>9767910</v>
      </c>
      <c r="X262"/>
      <c r="Y262"/>
    </row>
    <row r="263" spans="1:25"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v>1080000</v>
      </c>
      <c r="V263" s="167"/>
      <c r="W263" s="167">
        <v>5321497</v>
      </c>
      <c r="X263"/>
      <c r="Y263"/>
    </row>
    <row r="264" spans="1:25"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v>1680000</v>
      </c>
      <c r="V264" s="167"/>
      <c r="W264" s="167">
        <v>5548432</v>
      </c>
      <c r="X264"/>
      <c r="Y264"/>
    </row>
    <row r="265" spans="1:25"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v>1120000</v>
      </c>
      <c r="V265" s="167"/>
      <c r="W265" s="167">
        <v>1990000</v>
      </c>
      <c r="X265"/>
      <c r="Y265"/>
    </row>
    <row r="266" spans="1:25"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v>600000</v>
      </c>
      <c r="V266" s="167"/>
      <c r="W266" s="167">
        <v>600000</v>
      </c>
      <c r="X266"/>
      <c r="Y266"/>
    </row>
    <row r="267" spans="1:25"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v>1000000</v>
      </c>
      <c r="V267" s="167"/>
      <c r="W267" s="167">
        <v>2270000</v>
      </c>
      <c r="X267"/>
      <c r="Y267"/>
    </row>
    <row r="268" spans="1:25"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v>1680000</v>
      </c>
      <c r="V268" s="167"/>
      <c r="W268" s="167">
        <v>6666463</v>
      </c>
      <c r="X268"/>
      <c r="Y268"/>
    </row>
    <row r="269" spans="1:25"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v>1640000</v>
      </c>
      <c r="V269" s="167"/>
      <c r="W269" s="167">
        <v>8873066</v>
      </c>
      <c r="X269"/>
      <c r="Y269"/>
    </row>
    <row r="270" spans="1:25"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v>1360000</v>
      </c>
      <c r="V270" s="167"/>
      <c r="W270" s="167">
        <v>7843761</v>
      </c>
      <c r="X270"/>
      <c r="Y270"/>
    </row>
    <row r="271" spans="1:25"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v>1680000</v>
      </c>
      <c r="V271" s="167"/>
      <c r="W271" s="167">
        <v>6738476</v>
      </c>
      <c r="X271"/>
      <c r="Y271"/>
    </row>
    <row r="272" spans="1:25"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v>1220000</v>
      </c>
      <c r="V272" s="167"/>
      <c r="W272" s="167">
        <v>1692500</v>
      </c>
      <c r="X272"/>
      <c r="Y272"/>
    </row>
    <row r="273" spans="1:25"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v>200000</v>
      </c>
      <c r="V273" s="167"/>
      <c r="W273" s="167">
        <v>200000</v>
      </c>
      <c r="X273"/>
      <c r="Y273"/>
    </row>
    <row r="274" spans="1:25"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v>1280000</v>
      </c>
      <c r="V274" s="167"/>
      <c r="W274" s="167">
        <v>7303203</v>
      </c>
      <c r="X274"/>
      <c r="Y274"/>
    </row>
    <row r="275" spans="1:25"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v>1440000</v>
      </c>
      <c r="V275" s="167"/>
      <c r="W275" s="167">
        <v>13751698</v>
      </c>
      <c r="X275"/>
      <c r="Y275"/>
    </row>
    <row r="276" spans="1:25"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v>1400000</v>
      </c>
      <c r="V276" s="167"/>
      <c r="W276" s="167">
        <v>11347143</v>
      </c>
      <c r="X276"/>
      <c r="Y276"/>
    </row>
    <row r="277" spans="1:25"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v>960000</v>
      </c>
      <c r="V277" s="167"/>
      <c r="W277" s="167">
        <v>16298505</v>
      </c>
      <c r="X277"/>
      <c r="Y277"/>
    </row>
    <row r="278" spans="1:25"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v>8570967</v>
      </c>
      <c r="X278"/>
      <c r="Y278"/>
    </row>
    <row r="279" spans="1:25"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v>12614610</v>
      </c>
      <c r="X279"/>
      <c r="Y279"/>
    </row>
    <row r="280" spans="1:25"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v>10439818</v>
      </c>
      <c r="X280"/>
      <c r="Y280"/>
    </row>
    <row r="281" spans="1:25"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v>12688955</v>
      </c>
      <c r="X281"/>
      <c r="Y281"/>
    </row>
    <row r="282" spans="1:25"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v>9473986</v>
      </c>
      <c r="X282"/>
      <c r="Y282"/>
    </row>
    <row r="283" spans="1:25"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v>7471171</v>
      </c>
      <c r="X283"/>
      <c r="Y283"/>
    </row>
    <row r="284" spans="1:25"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v>11422767</v>
      </c>
      <c r="X284"/>
      <c r="Y284"/>
    </row>
    <row r="285" spans="1:25"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v>9417257</v>
      </c>
      <c r="X285"/>
      <c r="Y285"/>
    </row>
    <row r="286" spans="1:25"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v>13885475</v>
      </c>
      <c r="X286"/>
      <c r="Y286"/>
    </row>
    <row r="287" spans="1:25"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v>6940486</v>
      </c>
      <c r="X287"/>
      <c r="Y287"/>
    </row>
    <row r="288" spans="1:25"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v>5448519</v>
      </c>
      <c r="X288"/>
      <c r="Y288"/>
    </row>
    <row r="289" spans="1:25"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v>146432</v>
      </c>
      <c r="X289"/>
      <c r="Y289"/>
    </row>
    <row r="290" spans="1:25"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v>8067966</v>
      </c>
      <c r="X290"/>
      <c r="Y290"/>
    </row>
    <row r="291" spans="1:25"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v>4631891</v>
      </c>
      <c r="X291"/>
      <c r="Y291"/>
    </row>
    <row r="292" spans="1:25"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v>4856178</v>
      </c>
      <c r="X292"/>
      <c r="Y292"/>
    </row>
    <row r="293" spans="1:25"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v>3776787</v>
      </c>
      <c r="X293"/>
      <c r="Y293"/>
    </row>
    <row r="294" spans="1:25"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v>3001206</v>
      </c>
      <c r="X294"/>
      <c r="Y294"/>
    </row>
    <row r="295" spans="1:25"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v>6530848</v>
      </c>
      <c r="X295"/>
      <c r="Y295"/>
    </row>
    <row r="296" spans="1:25"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v>5839896</v>
      </c>
      <c r="X296"/>
      <c r="Y296"/>
    </row>
    <row r="297" spans="1:25"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v>8575460</v>
      </c>
      <c r="X297"/>
      <c r="Y297"/>
    </row>
    <row r="298" spans="1:25"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v>5429366</v>
      </c>
      <c r="X298"/>
      <c r="Y298"/>
    </row>
    <row r="299" spans="1:25"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v>4904022</v>
      </c>
      <c r="X299"/>
      <c r="Y299"/>
    </row>
    <row r="300" spans="1:25"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v>4322089</v>
      </c>
      <c r="X300"/>
      <c r="Y300"/>
    </row>
    <row r="301" spans="1:25"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v>4806432</v>
      </c>
      <c r="X301"/>
      <c r="Y301"/>
    </row>
    <row r="302" spans="1:25"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v>2420801</v>
      </c>
      <c r="X302"/>
      <c r="Y302"/>
    </row>
    <row r="303" spans="1:25"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v>2768911</v>
      </c>
      <c r="X303"/>
      <c r="Y303"/>
    </row>
    <row r="304" spans="1:25"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v>6378066</v>
      </c>
      <c r="X304"/>
      <c r="Y304"/>
    </row>
    <row r="305" spans="1:25"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v>4933515</v>
      </c>
      <c r="X305"/>
      <c r="Y305"/>
    </row>
    <row r="306" spans="1:25"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v>5317102</v>
      </c>
      <c r="X306"/>
      <c r="Y306"/>
    </row>
    <row r="307" spans="1:25"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v>3090599</v>
      </c>
      <c r="X307"/>
      <c r="Y307"/>
    </row>
    <row r="308" spans="1:25"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v>2406290</v>
      </c>
      <c r="X308"/>
      <c r="Y308"/>
    </row>
    <row r="309" spans="1:25"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v>5849602</v>
      </c>
      <c r="X309"/>
      <c r="Y309"/>
    </row>
    <row r="310" spans="1:25"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v>8430513</v>
      </c>
      <c r="X310"/>
      <c r="Y310"/>
    </row>
    <row r="311" spans="1:25"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v>2348488</v>
      </c>
      <c r="X311"/>
      <c r="Y311"/>
    </row>
    <row r="312" spans="1:25"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v>2439257</v>
      </c>
      <c r="X312"/>
      <c r="Y312"/>
    </row>
    <row r="313" spans="1:25"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v>4262914</v>
      </c>
      <c r="X313"/>
      <c r="Y313"/>
    </row>
    <row r="314" spans="1:25"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v>7617355</v>
      </c>
      <c r="X314"/>
      <c r="Y314"/>
    </row>
    <row r="315" spans="1:25"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v>10218055</v>
      </c>
      <c r="X315"/>
      <c r="Y315"/>
    </row>
    <row r="316" spans="1:25"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v>4143574</v>
      </c>
      <c r="X316"/>
      <c r="Y316"/>
    </row>
    <row r="317" spans="1:25"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v>4249661</v>
      </c>
      <c r="X317"/>
      <c r="Y317"/>
    </row>
    <row r="318" spans="1:25"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v>7560576</v>
      </c>
      <c r="X318"/>
      <c r="Y318"/>
    </row>
    <row r="319" spans="1:25"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v>6563189</v>
      </c>
      <c r="X319"/>
      <c r="Y319"/>
    </row>
    <row r="320" spans="1:25"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v>7699657</v>
      </c>
      <c r="X320"/>
      <c r="Y320"/>
    </row>
    <row r="321" spans="1:25"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v>3905487</v>
      </c>
      <c r="X321"/>
      <c r="Y321"/>
    </row>
    <row r="322" spans="1:25"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v>15355307</v>
      </c>
      <c r="X322"/>
      <c r="Y322"/>
    </row>
    <row r="323" spans="1:25"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v>5976274</v>
      </c>
      <c r="X323"/>
      <c r="Y323"/>
    </row>
    <row r="324" spans="1:25"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v>5987765</v>
      </c>
      <c r="X324"/>
      <c r="Y324"/>
    </row>
    <row r="325" spans="1:25"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v>4941750</v>
      </c>
      <c r="X325"/>
      <c r="Y325"/>
    </row>
    <row r="326" spans="1:25"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v>12267106</v>
      </c>
      <c r="X326"/>
      <c r="Y326"/>
    </row>
    <row r="327" spans="1:25"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v>7580680</v>
      </c>
      <c r="X327"/>
      <c r="Y327"/>
    </row>
    <row r="328" spans="1:25"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v>5497925</v>
      </c>
      <c r="X328"/>
      <c r="Y328"/>
    </row>
    <row r="329" spans="1:25"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v>6457119</v>
      </c>
      <c r="X329"/>
      <c r="Y329"/>
    </row>
    <row r="330" spans="1:25"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v>16227953</v>
      </c>
      <c r="X330"/>
      <c r="Y330"/>
    </row>
    <row r="331" spans="1:25"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v>11421504</v>
      </c>
      <c r="X331"/>
      <c r="Y331"/>
    </row>
    <row r="332" spans="1:25"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v>9049760</v>
      </c>
      <c r="X332"/>
      <c r="Y332"/>
    </row>
    <row r="333" spans="1:25"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v>5717096</v>
      </c>
      <c r="X333"/>
      <c r="Y333"/>
    </row>
    <row r="334" spans="1:25"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v>5133756</v>
      </c>
      <c r="X334"/>
      <c r="Y334"/>
    </row>
    <row r="335" spans="1:25"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v>8558002</v>
      </c>
      <c r="X335"/>
      <c r="Y335"/>
    </row>
    <row r="336" spans="1:25"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v>16051688</v>
      </c>
      <c r="X336"/>
      <c r="Y336"/>
    </row>
    <row r="337" spans="1:25"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v>16568593</v>
      </c>
      <c r="X337"/>
      <c r="Y337"/>
    </row>
    <row r="338" spans="1:25"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v>6279433</v>
      </c>
      <c r="X338"/>
      <c r="Y338"/>
    </row>
    <row r="339" spans="1:25"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v>5873162</v>
      </c>
      <c r="X339"/>
      <c r="Y339"/>
    </row>
    <row r="340" spans="1:25"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v>10207035</v>
      </c>
      <c r="X340"/>
      <c r="Y340"/>
    </row>
    <row r="341" spans="1:25"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v>16895908</v>
      </c>
      <c r="X341"/>
      <c r="Y341"/>
    </row>
    <row r="342" spans="1:25"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v>12929749</v>
      </c>
      <c r="X342"/>
      <c r="Y342"/>
    </row>
    <row r="343" spans="1:25"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v>3614614</v>
      </c>
      <c r="X343"/>
      <c r="Y343"/>
    </row>
    <row r="344" spans="1:25"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v>153305</v>
      </c>
      <c r="X344"/>
      <c r="Y344"/>
    </row>
    <row r="345" spans="1:25"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v>6830832</v>
      </c>
      <c r="X345"/>
      <c r="Y345"/>
    </row>
    <row r="346" spans="1:25"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v>10458432</v>
      </c>
      <c r="X346"/>
      <c r="Y346"/>
    </row>
    <row r="347" spans="1:25"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v>13048597</v>
      </c>
      <c r="X347"/>
      <c r="Y347"/>
    </row>
    <row r="348" spans="1:25"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v>10922284</v>
      </c>
      <c r="X348"/>
      <c r="Y348"/>
    </row>
    <row r="349" spans="1:25"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v>3387531</v>
      </c>
      <c r="X349"/>
      <c r="Y349"/>
    </row>
    <row r="350" spans="1:25"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v>5299740</v>
      </c>
      <c r="X350"/>
      <c r="Y350"/>
    </row>
    <row r="351" spans="1:25"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v>11458820</v>
      </c>
      <c r="X351"/>
      <c r="Y351"/>
    </row>
    <row r="352" spans="1:25"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v>11753077</v>
      </c>
      <c r="X352"/>
      <c r="Y352"/>
    </row>
    <row r="353" spans="1:25"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v>12118589</v>
      </c>
      <c r="X353"/>
      <c r="Y353"/>
    </row>
    <row r="354" spans="1:25"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v>20724</v>
      </c>
      <c r="T354" s="167"/>
      <c r="U354" s="167"/>
      <c r="V354" s="167"/>
      <c r="W354" s="167">
        <v>5054888</v>
      </c>
      <c r="X354"/>
      <c r="Y354"/>
    </row>
    <row r="355" spans="1:25"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v>29920</v>
      </c>
      <c r="X355"/>
      <c r="Y355"/>
    </row>
    <row r="356" spans="1:25"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v>6588080</v>
      </c>
      <c r="X356"/>
      <c r="Y356"/>
    </row>
    <row r="357" spans="1:25"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v>8367103</v>
      </c>
      <c r="X357"/>
      <c r="Y357"/>
    </row>
    <row r="358" spans="1:25"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v>8026047</v>
      </c>
      <c r="X358"/>
      <c r="Y358"/>
    </row>
    <row r="359" spans="1:25"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v>10789455</v>
      </c>
      <c r="X359"/>
      <c r="Y359"/>
    </row>
    <row r="360" spans="1:25"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v>7998650</v>
      </c>
      <c r="X360"/>
      <c r="Y360"/>
    </row>
    <row r="361" spans="1:25"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v>9228832</v>
      </c>
      <c r="X361"/>
      <c r="Y361"/>
    </row>
    <row r="362" spans="1:25"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v>27456</v>
      </c>
      <c r="T362" s="167"/>
      <c r="U362" s="167"/>
      <c r="V362" s="167"/>
      <c r="W362" s="167">
        <v>9527993</v>
      </c>
      <c r="X362"/>
      <c r="Y362"/>
    </row>
    <row r="363" spans="1:25"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v>14007692</v>
      </c>
      <c r="X363"/>
      <c r="Y363"/>
    </row>
    <row r="364" spans="1:25"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v>4863919</v>
      </c>
      <c r="X364"/>
      <c r="Y364"/>
    </row>
    <row r="365" spans="1:25"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v>10269602</v>
      </c>
      <c r="X365"/>
      <c r="Y365"/>
    </row>
    <row r="366" spans="1:25"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v>10103592</v>
      </c>
      <c r="X366"/>
      <c r="Y366"/>
    </row>
    <row r="367" spans="1:25"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v>11418443</v>
      </c>
      <c r="X367"/>
      <c r="Y367"/>
    </row>
    <row r="368" spans="1:25"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v>3726369</v>
      </c>
      <c r="X368"/>
      <c r="Y368"/>
    </row>
    <row r="369" spans="1:25"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v>89166</v>
      </c>
      <c r="T369" s="167"/>
      <c r="U369" s="167"/>
      <c r="V369" s="167"/>
      <c r="W369" s="167">
        <v>9822524</v>
      </c>
      <c r="X369"/>
      <c r="Y369"/>
    </row>
    <row r="370" spans="1:25"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v>4731824</v>
      </c>
      <c r="X370"/>
      <c r="Y370"/>
    </row>
    <row r="371" spans="1:25"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v>11030142</v>
      </c>
      <c r="X371"/>
      <c r="Y371"/>
    </row>
    <row r="372" spans="1:25"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v>10817789</v>
      </c>
      <c r="X372"/>
      <c r="Y372"/>
    </row>
    <row r="373" spans="1:25"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v>4053226</v>
      </c>
      <c r="X373"/>
      <c r="Y373"/>
    </row>
    <row r="374" spans="1:25"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v>87714</v>
      </c>
      <c r="T374" s="167"/>
      <c r="U374" s="167"/>
      <c r="V374" s="167"/>
      <c r="W374" s="167">
        <v>9342673</v>
      </c>
      <c r="X374"/>
      <c r="Y374"/>
    </row>
    <row r="375" spans="1:25"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v>7950811</v>
      </c>
      <c r="X375"/>
      <c r="Y375"/>
    </row>
    <row r="376" spans="1:25" ht="16" x14ac:dyDescent="0.2">
      <c r="A376" s="166">
        <v>45734</v>
      </c>
      <c r="B376" s="167"/>
      <c r="C376" s="167"/>
      <c r="D376" s="167"/>
      <c r="E376" s="167"/>
      <c r="F376" s="167"/>
      <c r="G376" s="167"/>
      <c r="H376" s="167"/>
      <c r="I376" s="167">
        <v>7200</v>
      </c>
      <c r="J376" s="167"/>
      <c r="K376" s="167">
        <v>954551</v>
      </c>
      <c r="L376" s="167"/>
      <c r="M376" s="167"/>
      <c r="N376" s="167"/>
      <c r="O376" s="167">
        <v>11142139</v>
      </c>
      <c r="P376" s="167"/>
      <c r="Q376" s="167"/>
      <c r="R376" s="167"/>
      <c r="S376" s="167"/>
      <c r="T376" s="167"/>
      <c r="U376" s="167"/>
      <c r="V376" s="167"/>
      <c r="W376" s="167">
        <v>12103890</v>
      </c>
      <c r="X376"/>
      <c r="Y376"/>
    </row>
    <row r="377" spans="1:25"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v>20196716</v>
      </c>
      <c r="X377"/>
      <c r="Y377"/>
    </row>
    <row r="378" spans="1:25"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v>10529464</v>
      </c>
      <c r="X378"/>
      <c r="Y378"/>
    </row>
    <row r="379" spans="1:25" ht="16" x14ac:dyDescent="0.2">
      <c r="A379" s="166">
        <v>45737</v>
      </c>
      <c r="B379" s="167"/>
      <c r="C379" s="167"/>
      <c r="D379" s="167"/>
      <c r="E379" s="167"/>
      <c r="F379" s="167">
        <v>131736</v>
      </c>
      <c r="G379" s="167"/>
      <c r="H379" s="167">
        <v>36619</v>
      </c>
      <c r="I379" s="167">
        <v>70750</v>
      </c>
      <c r="J379" s="167"/>
      <c r="K379" s="167">
        <v>5568792</v>
      </c>
      <c r="L379" s="167">
        <v>2830740</v>
      </c>
      <c r="M379" s="167"/>
      <c r="N379" s="167"/>
      <c r="O379" s="167">
        <v>3602078</v>
      </c>
      <c r="P379" s="167"/>
      <c r="Q379" s="167"/>
      <c r="R379" s="167"/>
      <c r="S379" s="167">
        <v>185170</v>
      </c>
      <c r="T379" s="167"/>
      <c r="U379" s="167"/>
      <c r="V379" s="167"/>
      <c r="W379" s="167">
        <v>12425885</v>
      </c>
      <c r="X379"/>
      <c r="Y379"/>
    </row>
    <row r="380" spans="1:25" ht="16" x14ac:dyDescent="0.2">
      <c r="A380" s="166">
        <v>45738</v>
      </c>
      <c r="B380" s="167"/>
      <c r="C380" s="167"/>
      <c r="D380" s="167"/>
      <c r="E380" s="167"/>
      <c r="F380" s="167"/>
      <c r="G380" s="167"/>
      <c r="H380" s="167"/>
      <c r="I380" s="167">
        <v>93050</v>
      </c>
      <c r="J380" s="167"/>
      <c r="K380" s="167"/>
      <c r="L380" s="167"/>
      <c r="M380" s="167"/>
      <c r="N380" s="167"/>
      <c r="O380" s="167">
        <v>159412</v>
      </c>
      <c r="P380" s="167"/>
      <c r="Q380" s="167"/>
      <c r="R380" s="167"/>
      <c r="S380" s="167"/>
      <c r="T380" s="167"/>
      <c r="U380" s="167"/>
      <c r="V380" s="167"/>
      <c r="W380" s="167">
        <v>252462</v>
      </c>
      <c r="X380"/>
      <c r="Y380"/>
    </row>
    <row r="381" spans="1:25" ht="16" x14ac:dyDescent="0.2">
      <c r="A381" s="166">
        <v>45739</v>
      </c>
      <c r="B381" s="167"/>
      <c r="C381" s="167"/>
      <c r="D381" s="167"/>
      <c r="E381" s="167"/>
      <c r="F381" s="167"/>
      <c r="G381" s="167"/>
      <c r="H381" s="167"/>
      <c r="I381" s="167">
        <v>224075</v>
      </c>
      <c r="J381" s="167"/>
      <c r="K381" s="167"/>
      <c r="L381" s="167"/>
      <c r="M381" s="167"/>
      <c r="N381" s="167"/>
      <c r="O381" s="167"/>
      <c r="P381" s="167"/>
      <c r="Q381" s="167"/>
      <c r="R381" s="167"/>
      <c r="S381" s="167"/>
      <c r="T381" s="167"/>
      <c r="U381" s="167"/>
      <c r="V381" s="167"/>
      <c r="W381" s="167">
        <v>224075</v>
      </c>
      <c r="X381"/>
      <c r="Y381"/>
    </row>
    <row r="382" spans="1:25" ht="16" x14ac:dyDescent="0.2">
      <c r="A382" s="166">
        <v>45740</v>
      </c>
      <c r="B382" s="167"/>
      <c r="C382" s="167"/>
      <c r="D382" s="167"/>
      <c r="E382" s="167"/>
      <c r="F382" s="167">
        <v>406032</v>
      </c>
      <c r="G382" s="167"/>
      <c r="H382" s="167">
        <v>1657</v>
      </c>
      <c r="I382" s="167">
        <v>268600</v>
      </c>
      <c r="J382" s="167"/>
      <c r="K382" s="167">
        <v>959678</v>
      </c>
      <c r="L382" s="167"/>
      <c r="M382" s="167"/>
      <c r="N382" s="167"/>
      <c r="O382" s="167">
        <v>4372339</v>
      </c>
      <c r="P382" s="167"/>
      <c r="Q382" s="167"/>
      <c r="R382" s="167"/>
      <c r="S382" s="167"/>
      <c r="T382" s="167"/>
      <c r="U382" s="167"/>
      <c r="V382" s="167"/>
      <c r="W382" s="167">
        <v>6008306</v>
      </c>
      <c r="X382"/>
      <c r="Y382"/>
    </row>
    <row r="383" spans="1:25" ht="16" x14ac:dyDescent="0.2">
      <c r="A383" s="166">
        <v>45741</v>
      </c>
      <c r="B383" s="167"/>
      <c r="C383" s="167"/>
      <c r="D383" s="167"/>
      <c r="E383" s="167"/>
      <c r="F383" s="167">
        <v>309408</v>
      </c>
      <c r="G383" s="167"/>
      <c r="H383" s="167"/>
      <c r="I383" s="167">
        <v>335750</v>
      </c>
      <c r="J383" s="167"/>
      <c r="K383" s="167">
        <v>1179593</v>
      </c>
      <c r="L383" s="167">
        <v>917965</v>
      </c>
      <c r="M383" s="167"/>
      <c r="N383" s="167"/>
      <c r="O383" s="167">
        <v>9984846</v>
      </c>
      <c r="P383" s="167"/>
      <c r="Q383" s="167"/>
      <c r="R383" s="167"/>
      <c r="S383" s="167">
        <v>6970</v>
      </c>
      <c r="T383" s="167"/>
      <c r="U383" s="167"/>
      <c r="V383" s="167"/>
      <c r="W383" s="167">
        <v>12734532</v>
      </c>
      <c r="X383"/>
      <c r="Y383"/>
    </row>
    <row r="384" spans="1:25" ht="16" x14ac:dyDescent="0.2">
      <c r="A384" s="166">
        <v>45742</v>
      </c>
      <c r="B384" s="167"/>
      <c r="C384" s="167"/>
      <c r="D384" s="167"/>
      <c r="E384" s="167"/>
      <c r="F384" s="167">
        <v>1278105</v>
      </c>
      <c r="G384" s="167"/>
      <c r="H384" s="167"/>
      <c r="I384" s="167">
        <v>-46025</v>
      </c>
      <c r="J384" s="167"/>
      <c r="K384" s="167">
        <v>831180</v>
      </c>
      <c r="L384" s="167">
        <v>41976</v>
      </c>
      <c r="M384" s="167"/>
      <c r="N384" s="167"/>
      <c r="O384" s="167">
        <v>10852977</v>
      </c>
      <c r="P384" s="167"/>
      <c r="Q384" s="167"/>
      <c r="R384" s="167"/>
      <c r="S384" s="167"/>
      <c r="T384" s="167"/>
      <c r="U384" s="167"/>
      <c r="V384" s="167"/>
      <c r="W384" s="167">
        <v>12958213</v>
      </c>
      <c r="X384"/>
      <c r="Y384"/>
    </row>
    <row r="385" spans="1:25" ht="16" x14ac:dyDescent="0.2">
      <c r="A385" s="166">
        <v>45743</v>
      </c>
      <c r="B385" s="167"/>
      <c r="C385" s="167"/>
      <c r="D385" s="167"/>
      <c r="E385" s="167"/>
      <c r="F385" s="167">
        <v>116655</v>
      </c>
      <c r="G385" s="167"/>
      <c r="H385" s="167">
        <v>49927</v>
      </c>
      <c r="I385" s="167">
        <v>515075</v>
      </c>
      <c r="J385" s="167"/>
      <c r="K385" s="167">
        <v>3026239</v>
      </c>
      <c r="L385" s="167"/>
      <c r="M385" s="167"/>
      <c r="N385" s="167"/>
      <c r="O385" s="167">
        <v>7380596</v>
      </c>
      <c r="P385" s="167"/>
      <c r="Q385" s="167"/>
      <c r="R385" s="167"/>
      <c r="S385" s="167"/>
      <c r="T385" s="167"/>
      <c r="U385" s="167"/>
      <c r="V385" s="167"/>
      <c r="W385" s="167">
        <v>11088492</v>
      </c>
      <c r="X385"/>
      <c r="Y385"/>
    </row>
    <row r="386" spans="1:25" ht="16" x14ac:dyDescent="0.2">
      <c r="A386" s="166">
        <v>45744</v>
      </c>
      <c r="B386" s="167"/>
      <c r="C386" s="167"/>
      <c r="D386" s="167"/>
      <c r="E386" s="167"/>
      <c r="F386" s="167">
        <v>210316</v>
      </c>
      <c r="G386" s="167"/>
      <c r="H386" s="167"/>
      <c r="I386" s="167">
        <v>539425</v>
      </c>
      <c r="J386" s="167"/>
      <c r="K386" s="167">
        <v>4205159</v>
      </c>
      <c r="L386" s="167"/>
      <c r="M386" s="167"/>
      <c r="N386" s="167"/>
      <c r="O386" s="167">
        <v>4756350</v>
      </c>
      <c r="P386" s="167"/>
      <c r="Q386" s="167"/>
      <c r="R386" s="167"/>
      <c r="S386" s="167">
        <v>158822</v>
      </c>
      <c r="T386" s="167"/>
      <c r="U386" s="167"/>
      <c r="V386" s="167"/>
      <c r="W386" s="167">
        <v>9870072</v>
      </c>
      <c r="X386"/>
      <c r="Y386"/>
    </row>
    <row r="387" spans="1:25" ht="16" x14ac:dyDescent="0.2">
      <c r="A387" s="166">
        <v>45745</v>
      </c>
      <c r="B387" s="167"/>
      <c r="C387" s="167"/>
      <c r="D387" s="167"/>
      <c r="E387" s="167"/>
      <c r="F387" s="167"/>
      <c r="G387" s="167"/>
      <c r="H387" s="167"/>
      <c r="I387" s="167">
        <v>617875</v>
      </c>
      <c r="J387" s="167"/>
      <c r="K387" s="167"/>
      <c r="L387" s="167"/>
      <c r="M387" s="167"/>
      <c r="N387" s="167"/>
      <c r="O387" s="167"/>
      <c r="P387" s="167"/>
      <c r="Q387" s="167"/>
      <c r="R387" s="167"/>
      <c r="S387" s="167"/>
      <c r="T387" s="167"/>
      <c r="U387" s="167"/>
      <c r="V387" s="167"/>
      <c r="W387" s="167">
        <v>617875</v>
      </c>
      <c r="X387"/>
      <c r="Y387"/>
    </row>
    <row r="388" spans="1:25" ht="16" x14ac:dyDescent="0.2">
      <c r="A388" s="166">
        <v>45746</v>
      </c>
      <c r="B388" s="167"/>
      <c r="C388" s="167"/>
      <c r="D388" s="167"/>
      <c r="E388" s="167"/>
      <c r="F388" s="167"/>
      <c r="G388" s="167"/>
      <c r="H388" s="167"/>
      <c r="I388" s="167">
        <v>979650</v>
      </c>
      <c r="J388" s="167"/>
      <c r="K388" s="167"/>
      <c r="L388" s="167"/>
      <c r="M388" s="167"/>
      <c r="N388" s="167"/>
      <c r="O388" s="167"/>
      <c r="P388" s="167"/>
      <c r="Q388" s="167"/>
      <c r="R388" s="167"/>
      <c r="S388" s="167"/>
      <c r="T388" s="167"/>
      <c r="U388" s="167"/>
      <c r="V388" s="167"/>
      <c r="W388" s="167">
        <v>979650</v>
      </c>
      <c r="X388"/>
      <c r="Y388"/>
    </row>
    <row r="389" spans="1:25" ht="16" x14ac:dyDescent="0.2">
      <c r="A389" s="166">
        <v>45747</v>
      </c>
      <c r="B389" s="167"/>
      <c r="C389" s="167"/>
      <c r="D389" s="167"/>
      <c r="E389" s="167"/>
      <c r="F389" s="167"/>
      <c r="G389" s="167"/>
      <c r="H389" s="167"/>
      <c r="I389" s="167">
        <v>4616400</v>
      </c>
      <c r="J389" s="167"/>
      <c r="K389" s="167">
        <v>3033648</v>
      </c>
      <c r="L389" s="167">
        <v>5749</v>
      </c>
      <c r="M389" s="167"/>
      <c r="N389" s="167"/>
      <c r="O389" s="167">
        <v>10452660</v>
      </c>
      <c r="P389" s="167"/>
      <c r="Q389" s="167"/>
      <c r="R389" s="167"/>
      <c r="S389" s="167"/>
      <c r="T389" s="167"/>
      <c r="U389" s="167"/>
      <c r="V389" s="167"/>
      <c r="W389" s="167">
        <v>18108457</v>
      </c>
      <c r="X389"/>
      <c r="Y389"/>
    </row>
    <row r="390" spans="1:25" ht="16" x14ac:dyDescent="0.2">
      <c r="A390" s="166">
        <v>45748</v>
      </c>
      <c r="B390" s="167"/>
      <c r="C390" s="167"/>
      <c r="D390" s="167"/>
      <c r="E390" s="167"/>
      <c r="F390" s="167">
        <v>87166</v>
      </c>
      <c r="G390" s="167"/>
      <c r="H390" s="167"/>
      <c r="I390" s="167">
        <v>854650</v>
      </c>
      <c r="J390" s="167"/>
      <c r="K390" s="167">
        <v>1465603</v>
      </c>
      <c r="L390" s="167">
        <v>1729660</v>
      </c>
      <c r="M390" s="167"/>
      <c r="N390" s="167"/>
      <c r="O390" s="167">
        <v>23688600</v>
      </c>
      <c r="P390" s="167"/>
      <c r="Q390" s="167"/>
      <c r="R390" s="167"/>
      <c r="S390" s="167"/>
      <c r="T390" s="167"/>
      <c r="U390" s="167"/>
      <c r="V390" s="167"/>
      <c r="W390" s="167">
        <v>27825679</v>
      </c>
      <c r="X390"/>
      <c r="Y390"/>
    </row>
    <row r="391" spans="1:25" ht="16" x14ac:dyDescent="0.2">
      <c r="A391" s="166">
        <v>45749</v>
      </c>
      <c r="B391" s="167"/>
      <c r="C391" s="167"/>
      <c r="D391" s="167"/>
      <c r="E391" s="167"/>
      <c r="F391" s="167">
        <v>1085907</v>
      </c>
      <c r="G391" s="167"/>
      <c r="H391" s="167">
        <v>8380</v>
      </c>
      <c r="I391" s="167">
        <v>8476450</v>
      </c>
      <c r="J391" s="167"/>
      <c r="K391" s="167">
        <v>1300915</v>
      </c>
      <c r="L391" s="167"/>
      <c r="M391" s="167"/>
      <c r="N391" s="167"/>
      <c r="O391" s="167">
        <v>11509392</v>
      </c>
      <c r="P391" s="167"/>
      <c r="Q391" s="167"/>
      <c r="R391" s="167"/>
      <c r="S391" s="167">
        <v>54054</v>
      </c>
      <c r="T391" s="167"/>
      <c r="U391" s="167"/>
      <c r="V391" s="167"/>
      <c r="W391" s="167">
        <v>22435098</v>
      </c>
      <c r="X391"/>
      <c r="Y391"/>
    </row>
    <row r="392" spans="1:25" ht="16" x14ac:dyDescent="0.2">
      <c r="A392" s="166">
        <v>45750</v>
      </c>
      <c r="B392" s="167"/>
      <c r="C392" s="167"/>
      <c r="D392" s="167"/>
      <c r="E392" s="167"/>
      <c r="F392" s="167">
        <v>356754</v>
      </c>
      <c r="G392" s="167"/>
      <c r="H392" s="167">
        <v>12674</v>
      </c>
      <c r="I392" s="167">
        <v>3891900</v>
      </c>
      <c r="J392" s="167"/>
      <c r="K392" s="167">
        <v>4423598</v>
      </c>
      <c r="L392" s="167"/>
      <c r="M392" s="167"/>
      <c r="N392" s="167"/>
      <c r="O392" s="167">
        <v>6514445</v>
      </c>
      <c r="P392" s="167"/>
      <c r="Q392" s="167"/>
      <c r="R392" s="167"/>
      <c r="S392" s="167"/>
      <c r="T392" s="167"/>
      <c r="U392" s="167"/>
      <c r="V392" s="167"/>
      <c r="W392" s="167">
        <v>15199371</v>
      </c>
      <c r="X392"/>
      <c r="Y392"/>
    </row>
    <row r="393" spans="1:25" ht="16" x14ac:dyDescent="0.2">
      <c r="A393" s="166">
        <v>45751</v>
      </c>
      <c r="B393" s="167"/>
      <c r="C393" s="167"/>
      <c r="D393" s="167"/>
      <c r="E393" s="167"/>
      <c r="F393" s="167">
        <v>206584</v>
      </c>
      <c r="G393" s="167"/>
      <c r="H393" s="167">
        <v>3784</v>
      </c>
      <c r="I393" s="167">
        <v>6053940</v>
      </c>
      <c r="J393" s="167"/>
      <c r="K393" s="167">
        <v>5199832</v>
      </c>
      <c r="L393" s="167">
        <v>3971000</v>
      </c>
      <c r="M393" s="167"/>
      <c r="N393" s="167"/>
      <c r="O393" s="167">
        <v>2958521</v>
      </c>
      <c r="P393" s="167"/>
      <c r="Q393" s="167"/>
      <c r="R393" s="167"/>
      <c r="S393" s="167"/>
      <c r="T393" s="167"/>
      <c r="U393" s="167"/>
      <c r="V393" s="167"/>
      <c r="W393" s="167">
        <v>18393661</v>
      </c>
      <c r="X393"/>
      <c r="Y393"/>
    </row>
    <row r="394" spans="1:25" ht="16" x14ac:dyDescent="0.2">
      <c r="A394" s="166">
        <v>45752</v>
      </c>
      <c r="B394" s="167"/>
      <c r="C394" s="167"/>
      <c r="D394" s="167"/>
      <c r="E394" s="167"/>
      <c r="F394" s="167"/>
      <c r="G394" s="167"/>
      <c r="H394" s="167"/>
      <c r="I394" s="167">
        <v>5615775</v>
      </c>
      <c r="J394" s="167"/>
      <c r="K394" s="167"/>
      <c r="L394" s="167"/>
      <c r="M394" s="167"/>
      <c r="N394" s="167"/>
      <c r="O394" s="167"/>
      <c r="P394" s="167"/>
      <c r="Q394" s="167"/>
      <c r="R394" s="167"/>
      <c r="S394" s="167">
        <v>19532</v>
      </c>
      <c r="T394" s="167"/>
      <c r="U394" s="167"/>
      <c r="V394" s="167"/>
      <c r="W394" s="167">
        <v>5635307</v>
      </c>
      <c r="X394"/>
      <c r="Y394"/>
    </row>
    <row r="395" spans="1:25" ht="16" x14ac:dyDescent="0.2">
      <c r="A395" s="166">
        <v>45753</v>
      </c>
      <c r="B395" s="167"/>
      <c r="C395" s="167"/>
      <c r="D395" s="167"/>
      <c r="E395" s="167"/>
      <c r="F395" s="167"/>
      <c r="G395" s="167"/>
      <c r="H395" s="167"/>
      <c r="I395" s="167">
        <v>3606350</v>
      </c>
      <c r="J395" s="167"/>
      <c r="K395" s="167"/>
      <c r="L395" s="167"/>
      <c r="M395" s="167"/>
      <c r="N395" s="167"/>
      <c r="O395" s="167"/>
      <c r="P395" s="167"/>
      <c r="Q395" s="167"/>
      <c r="R395" s="167"/>
      <c r="S395" s="167"/>
      <c r="T395" s="167"/>
      <c r="U395" s="167"/>
      <c r="V395" s="167"/>
      <c r="W395" s="167">
        <v>3606350</v>
      </c>
      <c r="X395"/>
      <c r="Y395"/>
    </row>
    <row r="396" spans="1:25" ht="16" x14ac:dyDescent="0.2">
      <c r="A396" s="166">
        <v>45754</v>
      </c>
      <c r="B396" s="167"/>
      <c r="C396" s="167"/>
      <c r="D396" s="167"/>
      <c r="E396" s="167"/>
      <c r="F396" s="167">
        <v>383720</v>
      </c>
      <c r="G396" s="167"/>
      <c r="H396" s="167"/>
      <c r="I396" s="167">
        <v>2288100</v>
      </c>
      <c r="J396" s="167"/>
      <c r="K396" s="167">
        <v>748282</v>
      </c>
      <c r="L396" s="167">
        <v>34857</v>
      </c>
      <c r="M396" s="167"/>
      <c r="N396" s="167"/>
      <c r="O396" s="167">
        <v>4692674</v>
      </c>
      <c r="P396" s="167"/>
      <c r="Q396" s="167"/>
      <c r="R396" s="167"/>
      <c r="S396" s="167"/>
      <c r="T396" s="167"/>
      <c r="U396" s="167"/>
      <c r="V396" s="167"/>
      <c r="W396" s="167">
        <v>8147633</v>
      </c>
      <c r="X396"/>
      <c r="Y396"/>
    </row>
    <row r="397" spans="1:25" ht="16" x14ac:dyDescent="0.2">
      <c r="A397" s="166">
        <v>45755</v>
      </c>
      <c r="B397" s="167"/>
      <c r="C397" s="167"/>
      <c r="D397" s="167"/>
      <c r="E397" s="167"/>
      <c r="F397" s="167">
        <v>87318</v>
      </c>
      <c r="G397" s="167"/>
      <c r="H397" s="167">
        <v>37479</v>
      </c>
      <c r="I397" s="167">
        <v>7147885</v>
      </c>
      <c r="J397" s="167"/>
      <c r="K397" s="167">
        <v>668987</v>
      </c>
      <c r="L397" s="167">
        <v>66409</v>
      </c>
      <c r="M397" s="167"/>
      <c r="N397" s="167"/>
      <c r="O397" s="167">
        <v>8343788</v>
      </c>
      <c r="P397" s="167"/>
      <c r="Q397" s="167"/>
      <c r="R397" s="167"/>
      <c r="S397" s="167"/>
      <c r="T397" s="167"/>
      <c r="U397" s="167"/>
      <c r="V397" s="167"/>
      <c r="W397" s="167">
        <v>16351866</v>
      </c>
      <c r="X397"/>
      <c r="Y397"/>
    </row>
    <row r="398" spans="1:25"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v>21384</v>
      </c>
      <c r="T398" s="167"/>
      <c r="U398" s="167"/>
      <c r="V398" s="167"/>
      <c r="W398" s="167">
        <v>18094924</v>
      </c>
      <c r="X398"/>
      <c r="Y398"/>
    </row>
    <row r="399" spans="1:25"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v>9321706</v>
      </c>
      <c r="X399"/>
      <c r="Y399"/>
    </row>
    <row r="400" spans="1:25"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v>227858</v>
      </c>
      <c r="T400" s="167"/>
      <c r="U400" s="167"/>
      <c r="V400" s="167"/>
      <c r="W400" s="167">
        <v>10280317</v>
      </c>
      <c r="X400"/>
      <c r="Y400"/>
    </row>
    <row r="401" spans="1:25" ht="16"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v>3396850</v>
      </c>
      <c r="X401"/>
      <c r="Y401"/>
    </row>
    <row r="402" spans="1:25"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v>1888825</v>
      </c>
      <c r="X402"/>
      <c r="Y402"/>
    </row>
    <row r="403" spans="1:25"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v>15752919</v>
      </c>
      <c r="X403"/>
      <c r="Y403"/>
    </row>
    <row r="404" spans="1:25"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v>15960750</v>
      </c>
      <c r="X404"/>
      <c r="Y404"/>
    </row>
    <row r="405" spans="1:25" ht="16" x14ac:dyDescent="0.2">
      <c r="A405" s="169" t="s">
        <v>45</v>
      </c>
      <c r="B405" s="167">
        <v>244943247</v>
      </c>
      <c r="C405" s="167">
        <v>3896052</v>
      </c>
      <c r="D405" s="167">
        <v>542906550</v>
      </c>
      <c r="E405" s="167">
        <v>3200180</v>
      </c>
      <c r="F405" s="167">
        <v>45023734</v>
      </c>
      <c r="G405" s="167">
        <v>177520000</v>
      </c>
      <c r="H405" s="167">
        <v>5386181</v>
      </c>
      <c r="I405" s="167">
        <v>971609920</v>
      </c>
      <c r="J405" s="167">
        <v>658388000</v>
      </c>
      <c r="K405" s="167">
        <v>465435202</v>
      </c>
      <c r="L405" s="167">
        <v>86022609</v>
      </c>
      <c r="M405" s="167">
        <v>453965200</v>
      </c>
      <c r="N405" s="167">
        <v>81580000</v>
      </c>
      <c r="O405" s="167">
        <v>1979312207</v>
      </c>
      <c r="P405" s="167">
        <v>126496000</v>
      </c>
      <c r="Q405" s="167">
        <v>128448800</v>
      </c>
      <c r="R405" s="167">
        <v>175207000</v>
      </c>
      <c r="S405" s="167">
        <v>2418617</v>
      </c>
      <c r="T405" s="167">
        <v>95340000</v>
      </c>
      <c r="U405" s="167">
        <v>311218100</v>
      </c>
      <c r="V405" s="167">
        <v>14600000</v>
      </c>
      <c r="W405" s="167">
        <v>6572917599</v>
      </c>
      <c r="X405"/>
      <c r="Y405"/>
    </row>
    <row r="406" spans="1:25" ht="16" x14ac:dyDescent="0.2">
      <c r="A406" s="149"/>
      <c r="B406"/>
      <c r="C406"/>
      <c r="D406"/>
      <c r="E406"/>
      <c r="F406"/>
      <c r="G406"/>
      <c r="H406"/>
      <c r="I406"/>
      <c r="J406"/>
      <c r="K406"/>
      <c r="L406"/>
      <c r="M406"/>
      <c r="N406"/>
      <c r="O406"/>
      <c r="P406"/>
      <c r="Q406"/>
      <c r="R406"/>
      <c r="S406"/>
      <c r="T406"/>
      <c r="U406"/>
      <c r="V406"/>
      <c r="W406"/>
      <c r="X406"/>
      <c r="Y406"/>
    </row>
    <row r="407" spans="1:25" ht="16" x14ac:dyDescent="0.2">
      <c r="A407" s="149"/>
      <c r="B407"/>
      <c r="C407"/>
      <c r="D407"/>
      <c r="E407"/>
      <c r="F407"/>
      <c r="G407"/>
      <c r="H407"/>
      <c r="I407"/>
      <c r="J407"/>
      <c r="K407"/>
      <c r="L407"/>
      <c r="M407"/>
      <c r="N407"/>
      <c r="O407"/>
      <c r="P407"/>
      <c r="Q407"/>
      <c r="R407"/>
      <c r="S407"/>
      <c r="T407"/>
      <c r="U407"/>
      <c r="V407"/>
      <c r="W407"/>
      <c r="X407"/>
      <c r="Y407"/>
    </row>
    <row r="408" spans="1:25" ht="16" x14ac:dyDescent="0.2">
      <c r="A408" s="149"/>
      <c r="B408"/>
      <c r="C408"/>
      <c r="D408"/>
      <c r="E408"/>
      <c r="F408"/>
      <c r="G408"/>
      <c r="H408"/>
      <c r="I408"/>
      <c r="J408"/>
      <c r="K408"/>
      <c r="L408"/>
      <c r="M408"/>
      <c r="N408"/>
      <c r="O408"/>
      <c r="P408"/>
      <c r="Q408"/>
      <c r="R408"/>
      <c r="S408"/>
      <c r="T408"/>
      <c r="U408"/>
      <c r="V408"/>
      <c r="W408"/>
      <c r="X408"/>
      <c r="Y408"/>
    </row>
    <row r="409" spans="1:25" ht="16" x14ac:dyDescent="0.2">
      <c r="A409" s="149"/>
      <c r="B409"/>
      <c r="C409"/>
      <c r="D409"/>
      <c r="E409"/>
      <c r="F409"/>
      <c r="G409"/>
      <c r="H409"/>
      <c r="I409"/>
      <c r="J409"/>
      <c r="K409"/>
      <c r="L409"/>
      <c r="M409"/>
      <c r="N409"/>
      <c r="O409"/>
      <c r="P409"/>
      <c r="Q409"/>
      <c r="R409"/>
      <c r="S409"/>
      <c r="T409"/>
      <c r="U409"/>
      <c r="V409"/>
      <c r="W409"/>
      <c r="X409"/>
      <c r="Y409"/>
    </row>
    <row r="410" spans="1:25" ht="16" x14ac:dyDescent="0.2">
      <c r="A410" s="149"/>
      <c r="B410"/>
      <c r="C410"/>
      <c r="D410"/>
      <c r="E410"/>
      <c r="F410"/>
      <c r="G410"/>
      <c r="H410"/>
      <c r="I410"/>
      <c r="J410"/>
      <c r="K410"/>
      <c r="L410"/>
      <c r="M410"/>
      <c r="N410"/>
      <c r="O410"/>
      <c r="P410"/>
      <c r="Q410"/>
      <c r="R410"/>
      <c r="S410"/>
      <c r="T410"/>
      <c r="U410"/>
      <c r="V410"/>
      <c r="W410"/>
      <c r="X410"/>
      <c r="Y410"/>
    </row>
    <row r="411" spans="1:25" ht="16" x14ac:dyDescent="0.2">
      <c r="A411" s="149"/>
      <c r="B411"/>
      <c r="C411"/>
      <c r="D411"/>
      <c r="E411"/>
      <c r="F411"/>
      <c r="G411"/>
      <c r="H411"/>
      <c r="I411"/>
      <c r="J411"/>
      <c r="K411"/>
      <c r="L411"/>
      <c r="M411"/>
      <c r="N411"/>
      <c r="O411"/>
      <c r="P411"/>
      <c r="Q411"/>
      <c r="R411"/>
      <c r="S411"/>
      <c r="T411"/>
      <c r="U411"/>
      <c r="V411"/>
      <c r="W411"/>
      <c r="X411"/>
      <c r="Y411"/>
    </row>
    <row r="412" spans="1:25" ht="16" x14ac:dyDescent="0.2">
      <c r="A412" s="149"/>
      <c r="B412"/>
      <c r="C412"/>
      <c r="D412"/>
      <c r="E412"/>
      <c r="F412"/>
      <c r="G412"/>
      <c r="H412"/>
      <c r="I412"/>
      <c r="J412"/>
      <c r="K412"/>
      <c r="L412"/>
      <c r="M412"/>
      <c r="N412"/>
      <c r="O412"/>
      <c r="P412"/>
      <c r="Q412"/>
      <c r="R412"/>
      <c r="S412"/>
      <c r="T412"/>
      <c r="U412"/>
      <c r="V412"/>
      <c r="W412"/>
      <c r="X412"/>
      <c r="Y412"/>
    </row>
    <row r="413" spans="1:25" ht="16" x14ac:dyDescent="0.2">
      <c r="A413" s="149"/>
      <c r="B413"/>
      <c r="C413"/>
      <c r="D413"/>
      <c r="E413"/>
      <c r="F413"/>
      <c r="G413"/>
      <c r="H413"/>
      <c r="I413"/>
      <c r="J413"/>
      <c r="K413"/>
      <c r="L413"/>
      <c r="M413"/>
      <c r="N413"/>
      <c r="O413"/>
      <c r="P413"/>
      <c r="Q413"/>
      <c r="R413"/>
      <c r="S413"/>
      <c r="T413"/>
      <c r="U413"/>
      <c r="V413"/>
      <c r="W413"/>
      <c r="X413"/>
      <c r="Y413"/>
    </row>
    <row r="414" spans="1:25" ht="16" x14ac:dyDescent="0.2">
      <c r="A414" s="149"/>
      <c r="B414"/>
      <c r="C414"/>
      <c r="D414"/>
      <c r="E414"/>
      <c r="F414"/>
      <c r="G414"/>
      <c r="H414"/>
      <c r="I414"/>
      <c r="J414"/>
      <c r="K414"/>
      <c r="L414"/>
      <c r="M414"/>
      <c r="N414"/>
      <c r="O414"/>
      <c r="P414"/>
      <c r="Q414"/>
      <c r="R414"/>
      <c r="S414"/>
      <c r="T414"/>
      <c r="U414"/>
      <c r="V414"/>
      <c r="W414"/>
      <c r="X414"/>
      <c r="Y414"/>
    </row>
    <row r="415" spans="1:25" ht="16" x14ac:dyDescent="0.2">
      <c r="A415" s="149"/>
      <c r="B415"/>
      <c r="C415"/>
      <c r="D415"/>
      <c r="E415"/>
      <c r="F415"/>
      <c r="G415"/>
      <c r="H415"/>
      <c r="I415"/>
      <c r="J415"/>
      <c r="K415"/>
      <c r="L415"/>
      <c r="M415"/>
      <c r="N415"/>
      <c r="O415"/>
      <c r="P415"/>
      <c r="Q415"/>
      <c r="R415"/>
      <c r="S415"/>
      <c r="T415"/>
      <c r="U415"/>
      <c r="V415"/>
      <c r="W415"/>
      <c r="X415"/>
      <c r="Y415"/>
    </row>
    <row r="416" spans="1:25" ht="16" x14ac:dyDescent="0.2">
      <c r="A416" s="149"/>
      <c r="B416"/>
      <c r="C416"/>
      <c r="D416"/>
      <c r="E416"/>
      <c r="F416"/>
      <c r="G416"/>
      <c r="H416"/>
      <c r="I416"/>
      <c r="J416"/>
      <c r="K416"/>
      <c r="L416"/>
      <c r="M416"/>
      <c r="N416"/>
      <c r="O416"/>
      <c r="P416"/>
      <c r="Q416"/>
      <c r="R416"/>
      <c r="S416"/>
      <c r="T416"/>
      <c r="U416"/>
      <c r="V416"/>
      <c r="W416"/>
      <c r="X416"/>
      <c r="Y416"/>
    </row>
    <row r="417" spans="1:25" ht="16" x14ac:dyDescent="0.2">
      <c r="A417" s="149"/>
      <c r="B417"/>
      <c r="C417"/>
      <c r="D417"/>
      <c r="E417"/>
      <c r="F417"/>
      <c r="G417"/>
      <c r="H417"/>
      <c r="I417"/>
      <c r="J417"/>
      <c r="K417"/>
      <c r="L417"/>
      <c r="M417"/>
      <c r="N417"/>
      <c r="O417"/>
      <c r="P417"/>
      <c r="Q417"/>
      <c r="R417"/>
      <c r="S417"/>
      <c r="T417"/>
      <c r="U417"/>
      <c r="V417"/>
      <c r="W417"/>
      <c r="X417"/>
      <c r="Y417"/>
    </row>
    <row r="418" spans="1:25" ht="16" x14ac:dyDescent="0.2">
      <c r="A418" s="149"/>
      <c r="B418"/>
      <c r="C418"/>
      <c r="D418"/>
      <c r="E418"/>
      <c r="F418"/>
      <c r="G418"/>
      <c r="H418"/>
      <c r="I418"/>
      <c r="J418"/>
      <c r="K418"/>
      <c r="L418"/>
      <c r="M418"/>
      <c r="N418"/>
      <c r="O418"/>
      <c r="P418"/>
      <c r="Q418"/>
      <c r="R418"/>
      <c r="S418"/>
      <c r="T418"/>
      <c r="U418"/>
      <c r="V418"/>
      <c r="W418"/>
      <c r="X418"/>
      <c r="Y418"/>
    </row>
    <row r="419" spans="1:25" ht="16" x14ac:dyDescent="0.2">
      <c r="A419" s="149"/>
      <c r="B419"/>
      <c r="C419"/>
      <c r="D419"/>
      <c r="E419"/>
      <c r="F419"/>
      <c r="G419"/>
      <c r="H419"/>
      <c r="I419"/>
      <c r="J419"/>
      <c r="K419"/>
      <c r="L419"/>
      <c r="M419"/>
      <c r="N419"/>
      <c r="O419"/>
      <c r="P419"/>
      <c r="Q419"/>
      <c r="R419"/>
      <c r="S419"/>
      <c r="T419"/>
      <c r="U419"/>
      <c r="V419"/>
      <c r="W419"/>
      <c r="X419"/>
      <c r="Y419"/>
    </row>
    <row r="420" spans="1:25" ht="16" x14ac:dyDescent="0.2">
      <c r="A420" s="149"/>
      <c r="B420"/>
      <c r="C420"/>
      <c r="D420"/>
      <c r="E420"/>
      <c r="F420"/>
      <c r="G420"/>
      <c r="H420"/>
      <c r="I420"/>
      <c r="J420"/>
      <c r="K420"/>
      <c r="L420"/>
      <c r="M420"/>
      <c r="N420"/>
      <c r="O420"/>
      <c r="P420"/>
      <c r="Q420"/>
      <c r="R420"/>
      <c r="S420"/>
      <c r="T420"/>
      <c r="U420"/>
      <c r="V420"/>
      <c r="W420"/>
      <c r="X420"/>
      <c r="Y420"/>
    </row>
    <row r="421" spans="1:25" ht="16" x14ac:dyDescent="0.2">
      <c r="A421" s="149"/>
      <c r="B421"/>
      <c r="C421"/>
      <c r="D421"/>
      <c r="E421"/>
      <c r="F421"/>
      <c r="G421"/>
      <c r="H421"/>
      <c r="I421"/>
      <c r="J421"/>
      <c r="K421"/>
      <c r="L421"/>
      <c r="M421"/>
      <c r="N421"/>
      <c r="O421"/>
      <c r="P421"/>
      <c r="Q421"/>
      <c r="R421"/>
      <c r="S421"/>
      <c r="T421"/>
      <c r="U421"/>
      <c r="V421"/>
      <c r="W421"/>
      <c r="X421"/>
      <c r="Y421"/>
    </row>
    <row r="422" spans="1:25" ht="16" x14ac:dyDescent="0.2">
      <c r="A422" s="149"/>
      <c r="B422"/>
      <c r="C422"/>
      <c r="D422"/>
      <c r="E422"/>
      <c r="F422"/>
      <c r="G422"/>
      <c r="H422"/>
      <c r="I422"/>
      <c r="J422"/>
      <c r="K422"/>
      <c r="L422"/>
      <c r="M422"/>
      <c r="N422"/>
      <c r="O422"/>
      <c r="P422"/>
      <c r="Q422"/>
      <c r="R422"/>
      <c r="S422"/>
      <c r="T422"/>
      <c r="U422"/>
      <c r="V422"/>
      <c r="W422"/>
      <c r="X422"/>
      <c r="Y422"/>
    </row>
    <row r="423" spans="1:25" ht="16" x14ac:dyDescent="0.2">
      <c r="A423" s="149"/>
      <c r="B423"/>
      <c r="C423"/>
      <c r="D423"/>
      <c r="E423"/>
      <c r="F423"/>
      <c r="G423"/>
      <c r="H423"/>
      <c r="I423"/>
      <c r="J423"/>
      <c r="K423"/>
      <c r="L423"/>
      <c r="M423"/>
      <c r="N423"/>
      <c r="O423"/>
      <c r="P423"/>
      <c r="Q423"/>
      <c r="R423"/>
      <c r="S423"/>
      <c r="T423"/>
      <c r="U423"/>
      <c r="V423"/>
      <c r="W423"/>
      <c r="X423"/>
      <c r="Y423"/>
    </row>
    <row r="424" spans="1:25" ht="16" x14ac:dyDescent="0.2">
      <c r="A424" s="149"/>
      <c r="B424"/>
      <c r="C424"/>
      <c r="D424"/>
      <c r="E424"/>
      <c r="F424"/>
      <c r="G424"/>
      <c r="H424"/>
      <c r="I424"/>
      <c r="J424"/>
      <c r="K424"/>
      <c r="L424"/>
      <c r="M424"/>
      <c r="N424"/>
      <c r="O424"/>
      <c r="P424"/>
      <c r="Q424"/>
      <c r="R424"/>
      <c r="S424"/>
      <c r="T424"/>
      <c r="U424"/>
      <c r="V424"/>
      <c r="W424"/>
      <c r="X424"/>
      <c r="Y424"/>
    </row>
    <row r="425" spans="1:25" ht="16" x14ac:dyDescent="0.2">
      <c r="A425" s="149"/>
      <c r="B425"/>
      <c r="C425"/>
      <c r="D425"/>
      <c r="E425"/>
      <c r="F425"/>
      <c r="G425"/>
      <c r="H425"/>
      <c r="I425"/>
      <c r="J425"/>
      <c r="K425"/>
      <c r="L425"/>
      <c r="M425"/>
      <c r="N425"/>
      <c r="O425"/>
      <c r="P425"/>
      <c r="Q425"/>
      <c r="R425"/>
      <c r="S425"/>
      <c r="T425"/>
      <c r="U425"/>
      <c r="V425"/>
      <c r="W425"/>
      <c r="X425"/>
      <c r="Y425"/>
    </row>
    <row r="426" spans="1:25" ht="16" x14ac:dyDescent="0.2">
      <c r="A426" s="149"/>
      <c r="B426"/>
      <c r="C426"/>
      <c r="D426"/>
      <c r="E426"/>
      <c r="F426"/>
      <c r="G426"/>
      <c r="H426"/>
      <c r="I426"/>
      <c r="J426"/>
      <c r="K426"/>
      <c r="L426"/>
      <c r="M426"/>
      <c r="N426"/>
      <c r="O426"/>
      <c r="P426"/>
      <c r="Q426"/>
      <c r="R426"/>
      <c r="S426"/>
      <c r="T426"/>
      <c r="U426"/>
      <c r="V426"/>
      <c r="W426"/>
      <c r="X426"/>
      <c r="Y426"/>
    </row>
    <row r="427" spans="1:25" ht="16" x14ac:dyDescent="0.2">
      <c r="A427" s="149"/>
      <c r="B427"/>
      <c r="C427"/>
      <c r="D427"/>
      <c r="E427"/>
      <c r="F427"/>
      <c r="G427"/>
      <c r="H427"/>
      <c r="I427"/>
      <c r="J427"/>
      <c r="K427"/>
      <c r="L427"/>
      <c r="M427"/>
      <c r="N427"/>
      <c r="O427"/>
      <c r="P427"/>
      <c r="Q427"/>
      <c r="R427"/>
      <c r="S427"/>
      <c r="T427"/>
      <c r="U427"/>
      <c r="V427"/>
      <c r="W427"/>
      <c r="X427"/>
      <c r="Y427"/>
    </row>
    <row r="428" spans="1:25" ht="16" x14ac:dyDescent="0.2">
      <c r="A428" s="149"/>
      <c r="B428"/>
      <c r="C428"/>
      <c r="D428"/>
      <c r="E428"/>
      <c r="F428"/>
      <c r="G428"/>
      <c r="H428"/>
      <c r="I428"/>
      <c r="J428"/>
      <c r="K428"/>
      <c r="L428"/>
      <c r="M428"/>
      <c r="N428"/>
      <c r="O428"/>
      <c r="P428"/>
      <c r="Q428"/>
      <c r="R428"/>
      <c r="S428"/>
      <c r="T428"/>
      <c r="U428"/>
      <c r="V428"/>
      <c r="W428"/>
      <c r="X428"/>
      <c r="Y428"/>
    </row>
    <row r="429" spans="1:25" ht="16" x14ac:dyDescent="0.2">
      <c r="A429" s="149"/>
      <c r="B429"/>
      <c r="C429"/>
      <c r="D429"/>
      <c r="E429"/>
      <c r="F429"/>
      <c r="G429"/>
      <c r="H429"/>
      <c r="I429"/>
      <c r="J429"/>
      <c r="K429"/>
      <c r="L429"/>
      <c r="M429"/>
      <c r="N429"/>
      <c r="O429"/>
      <c r="P429"/>
      <c r="Q429"/>
      <c r="R429"/>
      <c r="S429"/>
      <c r="T429"/>
      <c r="U429"/>
      <c r="V429"/>
      <c r="W429"/>
      <c r="X429"/>
      <c r="Y429"/>
    </row>
    <row r="430" spans="1:25" ht="16" x14ac:dyDescent="0.2">
      <c r="A430" s="149"/>
      <c r="B430"/>
      <c r="C430"/>
      <c r="D430"/>
      <c r="E430"/>
      <c r="F430"/>
      <c r="G430"/>
      <c r="H430"/>
      <c r="I430"/>
      <c r="J430"/>
      <c r="K430"/>
      <c r="L430"/>
      <c r="M430"/>
      <c r="N430"/>
      <c r="O430"/>
      <c r="P430"/>
      <c r="Q430"/>
      <c r="R430"/>
      <c r="S430"/>
      <c r="T430"/>
      <c r="U430"/>
      <c r="V430"/>
      <c r="W430"/>
      <c r="X430"/>
      <c r="Y430"/>
    </row>
    <row r="431" spans="1:25" ht="16" x14ac:dyDescent="0.2">
      <c r="A431" s="149"/>
      <c r="B431"/>
      <c r="C431"/>
      <c r="D431"/>
      <c r="E431"/>
      <c r="F431"/>
      <c r="G431"/>
      <c r="H431"/>
      <c r="I431"/>
      <c r="J431"/>
      <c r="K431"/>
      <c r="L431"/>
      <c r="M431"/>
      <c r="N431"/>
      <c r="O431"/>
      <c r="P431"/>
      <c r="Q431"/>
      <c r="R431"/>
      <c r="S431"/>
      <c r="T431"/>
      <c r="U431"/>
      <c r="V431"/>
      <c r="W431"/>
      <c r="X431"/>
      <c r="Y431"/>
    </row>
    <row r="432" spans="1:25" ht="16" x14ac:dyDescent="0.2">
      <c r="A432" s="149"/>
      <c r="B432"/>
      <c r="C432"/>
      <c r="D432"/>
      <c r="E432"/>
      <c r="F432"/>
      <c r="G432"/>
      <c r="H432"/>
      <c r="I432"/>
      <c r="J432"/>
      <c r="K432"/>
      <c r="L432"/>
      <c r="M432"/>
      <c r="N432"/>
      <c r="O432"/>
      <c r="P432"/>
      <c r="Q432"/>
      <c r="R432"/>
      <c r="S432"/>
      <c r="T432"/>
      <c r="U432"/>
      <c r="V432"/>
      <c r="W432"/>
      <c r="X432"/>
      <c r="Y432"/>
    </row>
    <row r="433" spans="1:25" ht="16" x14ac:dyDescent="0.2">
      <c r="A433" s="149"/>
      <c r="B433"/>
      <c r="C433"/>
      <c r="D433"/>
      <c r="E433"/>
      <c r="F433"/>
      <c r="G433"/>
      <c r="H433"/>
      <c r="I433"/>
      <c r="J433"/>
      <c r="K433"/>
      <c r="L433"/>
      <c r="M433"/>
      <c r="N433"/>
      <c r="O433"/>
      <c r="P433"/>
      <c r="Q433"/>
      <c r="R433"/>
      <c r="S433"/>
      <c r="T433"/>
      <c r="U433"/>
      <c r="V433"/>
      <c r="W433"/>
      <c r="X433"/>
      <c r="Y433"/>
    </row>
    <row r="434" spans="1:25" ht="16" x14ac:dyDescent="0.2">
      <c r="A434" s="149"/>
      <c r="B434"/>
      <c r="C434"/>
      <c r="D434"/>
      <c r="E434"/>
      <c r="F434"/>
      <c r="G434"/>
      <c r="H434"/>
      <c r="I434"/>
      <c r="J434"/>
      <c r="K434"/>
      <c r="L434"/>
      <c r="M434"/>
      <c r="N434"/>
      <c r="O434"/>
      <c r="P434"/>
      <c r="Q434"/>
      <c r="R434"/>
      <c r="S434"/>
      <c r="T434"/>
      <c r="U434"/>
      <c r="V434"/>
      <c r="W434"/>
      <c r="X434"/>
      <c r="Y434"/>
    </row>
    <row r="435" spans="1:25" ht="16" x14ac:dyDescent="0.2">
      <c r="A435" s="149"/>
      <c r="B435"/>
      <c r="C435"/>
      <c r="D435"/>
      <c r="E435"/>
      <c r="F435"/>
      <c r="G435"/>
      <c r="H435"/>
      <c r="I435"/>
      <c r="J435"/>
      <c r="K435"/>
      <c r="L435"/>
      <c r="M435"/>
      <c r="N435"/>
      <c r="O435"/>
      <c r="P435"/>
      <c r="Q435"/>
      <c r="R435"/>
      <c r="S435"/>
      <c r="T435"/>
      <c r="U435"/>
      <c r="V435"/>
      <c r="W435"/>
      <c r="X435"/>
      <c r="Y435"/>
    </row>
    <row r="436" spans="1:25" ht="16" x14ac:dyDescent="0.2">
      <c r="A436" s="149"/>
      <c r="B436"/>
      <c r="C436"/>
      <c r="D436"/>
      <c r="E436"/>
      <c r="F436"/>
      <c r="G436"/>
      <c r="H436"/>
      <c r="I436"/>
      <c r="J436"/>
      <c r="K436"/>
      <c r="L436"/>
      <c r="M436"/>
      <c r="N436"/>
      <c r="O436"/>
      <c r="P436"/>
      <c r="Q436"/>
      <c r="R436"/>
      <c r="S436"/>
      <c r="T436"/>
      <c r="U436"/>
      <c r="V436"/>
      <c r="W436"/>
      <c r="X436"/>
      <c r="Y436"/>
    </row>
    <row r="437" spans="1:25" ht="16" x14ac:dyDescent="0.2">
      <c r="A437" s="149"/>
      <c r="B437"/>
      <c r="C437"/>
      <c r="D437"/>
      <c r="E437"/>
      <c r="F437"/>
      <c r="G437"/>
      <c r="H437"/>
      <c r="I437"/>
      <c r="J437"/>
      <c r="K437"/>
      <c r="L437"/>
      <c r="M437"/>
      <c r="N437"/>
      <c r="O437"/>
      <c r="P437"/>
      <c r="Q437"/>
      <c r="R437"/>
      <c r="S437"/>
      <c r="T437"/>
      <c r="U437"/>
      <c r="V437"/>
      <c r="W437"/>
      <c r="X437"/>
      <c r="Y437"/>
    </row>
    <row r="438" spans="1:25" ht="16" x14ac:dyDescent="0.2">
      <c r="A438" s="149"/>
      <c r="B438"/>
      <c r="C438"/>
      <c r="D438"/>
      <c r="E438"/>
      <c r="F438"/>
      <c r="G438"/>
      <c r="H438"/>
      <c r="I438"/>
      <c r="J438"/>
      <c r="K438"/>
      <c r="L438"/>
      <c r="M438"/>
      <c r="N438"/>
      <c r="O438"/>
      <c r="P438"/>
      <c r="Q438"/>
      <c r="R438"/>
      <c r="S438"/>
      <c r="T438"/>
      <c r="U438"/>
      <c r="V438"/>
      <c r="W438"/>
      <c r="X438"/>
      <c r="Y438"/>
    </row>
    <row r="439" spans="1:25" ht="16" x14ac:dyDescent="0.2">
      <c r="A439" s="149"/>
      <c r="B439"/>
      <c r="C439"/>
      <c r="D439"/>
      <c r="E439"/>
      <c r="F439"/>
      <c r="G439"/>
      <c r="H439"/>
      <c r="I439"/>
      <c r="J439"/>
      <c r="K439"/>
      <c r="L439"/>
      <c r="M439"/>
      <c r="N439"/>
      <c r="O439"/>
      <c r="P439"/>
      <c r="Q439"/>
      <c r="R439"/>
      <c r="S439"/>
      <c r="T439"/>
      <c r="U439"/>
      <c r="V439"/>
      <c r="W439"/>
      <c r="X439"/>
      <c r="Y439"/>
    </row>
    <row r="440" spans="1:25" ht="16" x14ac:dyDescent="0.2">
      <c r="A440" s="149"/>
      <c r="B440"/>
      <c r="C440"/>
      <c r="D440"/>
      <c r="E440"/>
      <c r="F440"/>
      <c r="G440"/>
      <c r="H440"/>
      <c r="I440"/>
      <c r="J440"/>
      <c r="K440"/>
      <c r="L440"/>
      <c r="M440"/>
      <c r="N440"/>
      <c r="O440"/>
      <c r="P440"/>
      <c r="Q440"/>
      <c r="R440"/>
      <c r="S440"/>
      <c r="T440"/>
      <c r="U440"/>
      <c r="V440"/>
      <c r="W440"/>
      <c r="X440"/>
      <c r="Y440"/>
    </row>
    <row r="441" spans="1:25" ht="16" x14ac:dyDescent="0.2">
      <c r="A441" s="149"/>
      <c r="B441"/>
      <c r="C441"/>
      <c r="D441"/>
      <c r="E441"/>
      <c r="F441"/>
      <c r="G441"/>
      <c r="H441"/>
      <c r="I441"/>
      <c r="J441"/>
      <c r="K441"/>
      <c r="L441"/>
      <c r="M441"/>
      <c r="N441"/>
      <c r="O441"/>
      <c r="P441"/>
      <c r="Q441"/>
      <c r="R441"/>
      <c r="S441"/>
      <c r="T441"/>
      <c r="U441"/>
      <c r="V441"/>
      <c r="W441"/>
      <c r="X441"/>
      <c r="Y441"/>
    </row>
    <row r="442" spans="1:25" ht="16" x14ac:dyDescent="0.2">
      <c r="A442" s="149"/>
      <c r="B442"/>
      <c r="C442"/>
      <c r="D442"/>
      <c r="E442"/>
      <c r="F442"/>
      <c r="G442"/>
      <c r="H442"/>
      <c r="I442"/>
      <c r="J442"/>
      <c r="K442"/>
      <c r="L442"/>
      <c r="M442"/>
      <c r="N442"/>
      <c r="O442"/>
      <c r="P442"/>
      <c r="Q442"/>
      <c r="R442"/>
      <c r="S442"/>
      <c r="T442"/>
      <c r="U442"/>
      <c r="V442"/>
      <c r="W442"/>
      <c r="X442"/>
      <c r="Y442"/>
    </row>
    <row r="443" spans="1:25" ht="16" x14ac:dyDescent="0.2">
      <c r="A443" s="149"/>
      <c r="B443"/>
      <c r="C443"/>
      <c r="D443"/>
      <c r="E443"/>
      <c r="F443"/>
      <c r="G443"/>
      <c r="H443"/>
      <c r="I443"/>
      <c r="J443"/>
      <c r="K443"/>
      <c r="L443"/>
      <c r="M443"/>
      <c r="N443"/>
      <c r="O443"/>
      <c r="P443"/>
      <c r="Q443"/>
      <c r="R443"/>
      <c r="S443"/>
      <c r="T443"/>
      <c r="U443"/>
      <c r="V443"/>
      <c r="W443"/>
      <c r="X443"/>
      <c r="Y443"/>
    </row>
    <row r="444" spans="1:25" ht="16" x14ac:dyDescent="0.2">
      <c r="A444" s="149"/>
      <c r="B444"/>
      <c r="C444"/>
      <c r="D444"/>
      <c r="E444"/>
      <c r="F444"/>
      <c r="G444"/>
      <c r="H444"/>
      <c r="I444"/>
      <c r="J444"/>
      <c r="K444"/>
      <c r="L444"/>
      <c r="M444"/>
      <c r="N444"/>
      <c r="O444"/>
      <c r="P444"/>
      <c r="Q444"/>
      <c r="R444"/>
      <c r="S444"/>
      <c r="T444"/>
      <c r="U444"/>
      <c r="V444"/>
      <c r="W444"/>
      <c r="X444"/>
      <c r="Y444"/>
    </row>
    <row r="445" spans="1:25" ht="16" x14ac:dyDescent="0.2">
      <c r="A445" s="149"/>
      <c r="B445"/>
      <c r="C445"/>
      <c r="D445"/>
      <c r="E445"/>
      <c r="F445"/>
      <c r="G445"/>
      <c r="H445"/>
      <c r="I445"/>
      <c r="J445"/>
      <c r="K445"/>
      <c r="L445"/>
      <c r="M445"/>
      <c r="N445"/>
      <c r="O445"/>
      <c r="P445"/>
      <c r="Q445"/>
      <c r="R445"/>
      <c r="S445"/>
      <c r="T445"/>
      <c r="U445"/>
      <c r="V445"/>
      <c r="W445"/>
      <c r="X445"/>
      <c r="Y445"/>
    </row>
    <row r="446" spans="1:25" ht="16" x14ac:dyDescent="0.2">
      <c r="A446" s="149"/>
      <c r="B446"/>
      <c r="C446"/>
      <c r="D446"/>
      <c r="E446"/>
      <c r="F446"/>
      <c r="G446"/>
      <c r="H446"/>
      <c r="I446"/>
      <c r="J446"/>
      <c r="K446"/>
      <c r="L446"/>
      <c r="M446"/>
      <c r="N446"/>
      <c r="O446"/>
      <c r="P446"/>
      <c r="Q446"/>
      <c r="R446"/>
      <c r="S446"/>
      <c r="T446"/>
      <c r="U446"/>
      <c r="V446"/>
      <c r="W446"/>
      <c r="X446"/>
      <c r="Y446"/>
    </row>
    <row r="447" spans="1:25" ht="16" x14ac:dyDescent="0.2">
      <c r="A447" s="149"/>
      <c r="B447"/>
      <c r="C447"/>
      <c r="D447"/>
      <c r="E447"/>
      <c r="F447"/>
      <c r="G447"/>
      <c r="H447"/>
      <c r="I447"/>
      <c r="J447"/>
      <c r="K447"/>
      <c r="L447"/>
      <c r="M447"/>
      <c r="N447"/>
      <c r="O447"/>
      <c r="P447"/>
      <c r="Q447"/>
      <c r="R447"/>
      <c r="S447"/>
      <c r="T447"/>
      <c r="U447"/>
      <c r="V447"/>
      <c r="W447"/>
      <c r="X447"/>
      <c r="Y447"/>
    </row>
    <row r="448" spans="1:25" ht="16" x14ac:dyDescent="0.2">
      <c r="A448" s="149"/>
      <c r="B448"/>
      <c r="C448"/>
      <c r="D448"/>
      <c r="E448"/>
      <c r="F448"/>
      <c r="G448"/>
      <c r="H448"/>
      <c r="I448"/>
      <c r="J448"/>
      <c r="K448"/>
      <c r="L448"/>
      <c r="M448"/>
      <c r="N448"/>
      <c r="O448"/>
      <c r="P448"/>
      <c r="Q448"/>
      <c r="R448"/>
      <c r="S448"/>
      <c r="T448"/>
      <c r="U448"/>
      <c r="V448"/>
      <c r="W448"/>
      <c r="X448"/>
      <c r="Y448"/>
    </row>
    <row r="449" spans="1:25" ht="16" x14ac:dyDescent="0.2">
      <c r="A449" s="149"/>
      <c r="B449"/>
      <c r="C449"/>
      <c r="D449"/>
      <c r="E449"/>
      <c r="F449"/>
      <c r="G449"/>
      <c r="H449"/>
      <c r="I449"/>
      <c r="J449"/>
      <c r="K449"/>
      <c r="L449"/>
      <c r="M449"/>
      <c r="N449"/>
      <c r="O449"/>
      <c r="P449"/>
      <c r="Q449"/>
      <c r="R449"/>
      <c r="S449"/>
      <c r="T449"/>
      <c r="U449"/>
      <c r="V449"/>
      <c r="W449"/>
      <c r="X449"/>
      <c r="Y449"/>
    </row>
    <row r="450" spans="1:25" ht="16" x14ac:dyDescent="0.2">
      <c r="A450" s="149"/>
      <c r="B450"/>
      <c r="C450"/>
      <c r="D450"/>
      <c r="E450"/>
      <c r="F450"/>
      <c r="G450"/>
      <c r="H450"/>
      <c r="I450"/>
      <c r="J450"/>
      <c r="K450"/>
      <c r="L450"/>
      <c r="M450"/>
      <c r="N450"/>
      <c r="O450"/>
      <c r="P450"/>
      <c r="Q450"/>
      <c r="R450"/>
      <c r="S450"/>
      <c r="T450"/>
      <c r="U450"/>
      <c r="V450"/>
      <c r="W450"/>
      <c r="X450"/>
      <c r="Y450"/>
    </row>
    <row r="451" spans="1:25" ht="16" x14ac:dyDescent="0.2">
      <c r="A451" s="149"/>
      <c r="B451"/>
      <c r="C451"/>
      <c r="D451"/>
      <c r="E451"/>
      <c r="F451"/>
      <c r="G451"/>
      <c r="H451"/>
      <c r="I451"/>
      <c r="J451"/>
      <c r="K451"/>
      <c r="L451"/>
      <c r="M451"/>
      <c r="N451"/>
      <c r="O451"/>
      <c r="P451"/>
      <c r="Q451"/>
      <c r="R451"/>
      <c r="S451"/>
      <c r="T451"/>
      <c r="U451"/>
      <c r="V451"/>
      <c r="W451"/>
      <c r="X451"/>
      <c r="Y451"/>
    </row>
    <row r="452" spans="1:25" ht="16" x14ac:dyDescent="0.2">
      <c r="A452" s="149"/>
      <c r="B452"/>
      <c r="C452"/>
      <c r="D452"/>
      <c r="E452"/>
      <c r="F452"/>
      <c r="G452"/>
      <c r="H452"/>
      <c r="I452"/>
      <c r="J452"/>
      <c r="K452"/>
      <c r="L452"/>
      <c r="M452"/>
      <c r="N452"/>
      <c r="O452"/>
      <c r="P452"/>
      <c r="Q452"/>
      <c r="R452"/>
      <c r="S452"/>
      <c r="T452"/>
      <c r="U452"/>
      <c r="V452"/>
      <c r="W452"/>
      <c r="X452"/>
      <c r="Y452"/>
    </row>
    <row r="453" spans="1:25" ht="16" x14ac:dyDescent="0.2">
      <c r="A453" s="149"/>
      <c r="B453"/>
      <c r="C453"/>
      <c r="D453"/>
      <c r="E453"/>
      <c r="F453"/>
      <c r="G453"/>
      <c r="H453"/>
      <c r="I453"/>
      <c r="J453"/>
      <c r="K453"/>
      <c r="L453"/>
      <c r="M453"/>
      <c r="N453"/>
      <c r="O453"/>
      <c r="P453"/>
      <c r="Q453"/>
      <c r="R453"/>
      <c r="S453"/>
      <c r="T453"/>
      <c r="U453"/>
      <c r="V453"/>
      <c r="W453"/>
      <c r="X453"/>
      <c r="Y453"/>
    </row>
    <row r="454" spans="1:25" ht="16" x14ac:dyDescent="0.2">
      <c r="A454" s="149"/>
      <c r="B454"/>
      <c r="C454"/>
      <c r="D454"/>
      <c r="E454"/>
      <c r="F454"/>
      <c r="G454"/>
      <c r="H454"/>
      <c r="I454"/>
      <c r="J454"/>
      <c r="K454"/>
      <c r="L454"/>
      <c r="M454"/>
      <c r="N454"/>
      <c r="O454"/>
      <c r="P454"/>
      <c r="Q454"/>
      <c r="R454"/>
      <c r="S454"/>
      <c r="T454"/>
      <c r="U454"/>
      <c r="V454"/>
      <c r="W454"/>
      <c r="X454"/>
      <c r="Y454"/>
    </row>
    <row r="455" spans="1:25" ht="16" x14ac:dyDescent="0.2">
      <c r="A455" s="149"/>
      <c r="B455"/>
      <c r="C455"/>
      <c r="D455"/>
      <c r="E455"/>
      <c r="F455"/>
      <c r="G455"/>
      <c r="H455"/>
      <c r="I455"/>
      <c r="J455"/>
      <c r="K455"/>
      <c r="L455"/>
      <c r="M455"/>
      <c r="N455"/>
      <c r="O455"/>
      <c r="P455"/>
      <c r="Q455"/>
      <c r="R455"/>
      <c r="S455"/>
      <c r="T455"/>
      <c r="U455"/>
      <c r="V455"/>
      <c r="W455"/>
      <c r="X455"/>
      <c r="Y455"/>
    </row>
    <row r="456" spans="1:25" ht="16" x14ac:dyDescent="0.2">
      <c r="A456" s="149"/>
      <c r="B456"/>
      <c r="C456"/>
      <c r="D456"/>
      <c r="E456"/>
      <c r="F456"/>
      <c r="G456"/>
      <c r="H456"/>
      <c r="I456"/>
      <c r="J456"/>
      <c r="K456"/>
      <c r="L456"/>
      <c r="M456"/>
      <c r="N456"/>
      <c r="O456"/>
      <c r="P456"/>
      <c r="Q456"/>
      <c r="R456"/>
      <c r="S456"/>
      <c r="T456"/>
      <c r="U456"/>
      <c r="V456"/>
      <c r="W456"/>
      <c r="X456"/>
      <c r="Y456"/>
    </row>
    <row r="457" spans="1:25" ht="16" x14ac:dyDescent="0.2">
      <c r="A457" s="149"/>
      <c r="B457"/>
      <c r="C457"/>
      <c r="D457"/>
      <c r="E457"/>
      <c r="F457"/>
      <c r="G457"/>
      <c r="H457"/>
      <c r="I457"/>
      <c r="J457"/>
      <c r="K457"/>
      <c r="L457"/>
      <c r="M457"/>
      <c r="N457"/>
      <c r="O457"/>
      <c r="P457"/>
      <c r="Q457"/>
      <c r="R457"/>
      <c r="S457"/>
      <c r="T457"/>
      <c r="U457"/>
      <c r="V457"/>
      <c r="W457"/>
      <c r="X457"/>
      <c r="Y457"/>
    </row>
    <row r="458" spans="1:25" ht="16" x14ac:dyDescent="0.2">
      <c r="A458" s="149"/>
      <c r="B458"/>
      <c r="C458"/>
      <c r="D458"/>
      <c r="E458"/>
      <c r="F458"/>
      <c r="G458"/>
      <c r="H458"/>
      <c r="I458"/>
      <c r="J458"/>
      <c r="K458"/>
      <c r="L458"/>
      <c r="M458"/>
      <c r="N458"/>
      <c r="O458"/>
      <c r="P458"/>
      <c r="Q458"/>
      <c r="R458"/>
      <c r="S458"/>
      <c r="T458"/>
      <c r="U458"/>
      <c r="V458"/>
      <c r="W458"/>
      <c r="X458"/>
      <c r="Y458"/>
    </row>
    <row r="459" spans="1:25" ht="16" x14ac:dyDescent="0.2">
      <c r="A459" s="149"/>
      <c r="B459"/>
      <c r="C459"/>
      <c r="D459"/>
      <c r="E459"/>
      <c r="F459"/>
      <c r="G459"/>
      <c r="H459"/>
      <c r="I459"/>
      <c r="J459"/>
      <c r="K459"/>
      <c r="L459"/>
      <c r="M459"/>
      <c r="N459"/>
      <c r="O459"/>
      <c r="P459"/>
      <c r="Q459"/>
      <c r="R459"/>
      <c r="S459"/>
      <c r="T459"/>
      <c r="U459"/>
      <c r="V459"/>
      <c r="W459"/>
      <c r="X459"/>
      <c r="Y459"/>
    </row>
    <row r="460" spans="1:25" ht="16" x14ac:dyDescent="0.2">
      <c r="A460" s="149"/>
      <c r="B460"/>
      <c r="C460"/>
      <c r="D460"/>
      <c r="E460"/>
      <c r="F460"/>
      <c r="G460"/>
      <c r="H460"/>
      <c r="I460"/>
      <c r="J460"/>
      <c r="K460"/>
      <c r="L460"/>
      <c r="M460"/>
      <c r="N460"/>
      <c r="O460"/>
      <c r="P460"/>
      <c r="Q460"/>
      <c r="R460"/>
      <c r="S460"/>
      <c r="T460"/>
      <c r="U460"/>
      <c r="V460"/>
      <c r="W460"/>
      <c r="X460"/>
      <c r="Y460"/>
    </row>
    <row r="461" spans="1:25" ht="16" x14ac:dyDescent="0.2">
      <c r="A461" s="149"/>
      <c r="B461"/>
      <c r="C461"/>
      <c r="D461"/>
      <c r="E461"/>
      <c r="F461"/>
      <c r="G461"/>
      <c r="H461"/>
      <c r="I461"/>
      <c r="J461"/>
      <c r="K461"/>
      <c r="L461"/>
      <c r="M461"/>
      <c r="N461"/>
      <c r="O461"/>
      <c r="P461"/>
      <c r="Q461"/>
      <c r="R461"/>
      <c r="S461"/>
      <c r="T461"/>
      <c r="U461"/>
      <c r="V461"/>
      <c r="W461"/>
      <c r="X461"/>
      <c r="Y461"/>
    </row>
    <row r="462" spans="1:25" ht="16" x14ac:dyDescent="0.2">
      <c r="A462" s="149"/>
      <c r="B462"/>
      <c r="C462"/>
      <c r="D462"/>
      <c r="E462"/>
      <c r="F462"/>
      <c r="G462"/>
      <c r="H462"/>
      <c r="I462"/>
      <c r="J462"/>
      <c r="K462"/>
      <c r="L462"/>
      <c r="M462"/>
      <c r="N462"/>
      <c r="O462"/>
      <c r="P462"/>
      <c r="Q462"/>
      <c r="R462"/>
      <c r="S462"/>
      <c r="T462"/>
      <c r="U462"/>
      <c r="V462"/>
      <c r="W462"/>
      <c r="X462"/>
      <c r="Y462"/>
    </row>
    <row r="463" spans="1:25" ht="16" x14ac:dyDescent="0.2">
      <c r="A463" s="149"/>
      <c r="B463"/>
      <c r="C463"/>
      <c r="D463"/>
      <c r="E463"/>
      <c r="F463"/>
      <c r="G463"/>
      <c r="H463"/>
      <c r="I463"/>
      <c r="J463"/>
      <c r="K463"/>
      <c r="L463"/>
      <c r="M463"/>
      <c r="N463"/>
      <c r="O463"/>
      <c r="P463"/>
      <c r="Q463"/>
      <c r="R463"/>
      <c r="S463"/>
      <c r="T463"/>
      <c r="U463"/>
      <c r="V463"/>
      <c r="W463"/>
      <c r="X463"/>
      <c r="Y463"/>
    </row>
    <row r="464" spans="1:25" ht="16" x14ac:dyDescent="0.2">
      <c r="A464" s="149"/>
      <c r="B464"/>
      <c r="C464"/>
      <c r="D464"/>
      <c r="E464"/>
      <c r="F464"/>
      <c r="G464"/>
      <c r="H464"/>
      <c r="I464"/>
      <c r="J464"/>
      <c r="K464"/>
      <c r="L464"/>
      <c r="M464"/>
      <c r="N464"/>
      <c r="O464"/>
      <c r="P464"/>
      <c r="Q464"/>
      <c r="R464"/>
      <c r="S464"/>
      <c r="T464"/>
      <c r="U464"/>
      <c r="V464"/>
      <c r="W464"/>
      <c r="X464"/>
      <c r="Y464"/>
    </row>
    <row r="465" spans="1:25" ht="16" x14ac:dyDescent="0.2">
      <c r="A465" s="149"/>
      <c r="B465"/>
      <c r="C465"/>
      <c r="D465"/>
      <c r="E465"/>
      <c r="F465"/>
      <c r="G465"/>
      <c r="H465"/>
      <c r="I465"/>
      <c r="J465"/>
      <c r="K465"/>
      <c r="L465"/>
      <c r="M465"/>
      <c r="N465"/>
      <c r="O465"/>
      <c r="P465"/>
      <c r="Q465"/>
      <c r="R465"/>
      <c r="S465"/>
      <c r="T465"/>
      <c r="U465"/>
      <c r="V465"/>
      <c r="W465"/>
      <c r="X465"/>
      <c r="Y465"/>
    </row>
    <row r="466" spans="1:25" ht="16" x14ac:dyDescent="0.2">
      <c r="A466" s="149"/>
      <c r="B466"/>
      <c r="C466"/>
      <c r="D466"/>
      <c r="E466"/>
      <c r="F466"/>
      <c r="G466"/>
      <c r="H466"/>
      <c r="I466"/>
      <c r="J466"/>
      <c r="K466"/>
      <c r="L466"/>
      <c r="M466"/>
      <c r="N466"/>
      <c r="O466"/>
      <c r="P466"/>
      <c r="Q466"/>
      <c r="R466"/>
      <c r="S466"/>
      <c r="T466"/>
      <c r="U466"/>
      <c r="V466"/>
      <c r="W466"/>
      <c r="X466"/>
      <c r="Y466"/>
    </row>
    <row r="467" spans="1:25" ht="16" x14ac:dyDescent="0.2">
      <c r="A467" s="149"/>
      <c r="B467"/>
      <c r="C467"/>
      <c r="D467"/>
      <c r="E467"/>
      <c r="F467"/>
      <c r="G467"/>
      <c r="H467"/>
      <c r="I467"/>
      <c r="J467"/>
      <c r="K467"/>
      <c r="L467"/>
      <c r="M467"/>
      <c r="N467"/>
      <c r="O467"/>
      <c r="P467"/>
      <c r="Q467"/>
      <c r="R467"/>
      <c r="S467"/>
      <c r="T467"/>
      <c r="U467"/>
      <c r="V467"/>
      <c r="W467"/>
      <c r="X467"/>
      <c r="Y467"/>
    </row>
    <row r="468" spans="1:25" ht="16" x14ac:dyDescent="0.2">
      <c r="A468" s="149"/>
      <c r="B468"/>
      <c r="C468"/>
      <c r="D468"/>
      <c r="E468"/>
      <c r="F468"/>
      <c r="G468"/>
      <c r="H468"/>
      <c r="I468"/>
      <c r="J468"/>
      <c r="K468"/>
      <c r="L468"/>
      <c r="M468"/>
      <c r="N468"/>
      <c r="O468"/>
      <c r="P468"/>
      <c r="Q468"/>
      <c r="R468"/>
      <c r="S468"/>
      <c r="T468"/>
      <c r="U468"/>
      <c r="V468"/>
      <c r="W468"/>
      <c r="X468"/>
      <c r="Y468"/>
    </row>
    <row r="469" spans="1:25" ht="16" x14ac:dyDescent="0.2">
      <c r="A469" s="149"/>
      <c r="B469"/>
      <c r="C469"/>
      <c r="D469"/>
      <c r="E469"/>
      <c r="F469"/>
      <c r="G469"/>
      <c r="H469"/>
      <c r="I469"/>
      <c r="J469"/>
      <c r="K469"/>
      <c r="L469"/>
      <c r="M469"/>
      <c r="N469"/>
      <c r="O469"/>
      <c r="P469"/>
      <c r="Q469"/>
      <c r="R469"/>
      <c r="S469"/>
      <c r="T469"/>
      <c r="U469"/>
      <c r="V469"/>
      <c r="W469"/>
      <c r="X469"/>
      <c r="Y469"/>
    </row>
    <row r="470" spans="1:25" ht="16" x14ac:dyDescent="0.2">
      <c r="A470" s="149"/>
      <c r="B470"/>
      <c r="C470"/>
      <c r="D470"/>
      <c r="E470"/>
      <c r="F470"/>
      <c r="G470"/>
      <c r="H470"/>
      <c r="I470"/>
      <c r="J470"/>
      <c r="K470"/>
      <c r="L470"/>
      <c r="M470"/>
      <c r="N470"/>
      <c r="O470"/>
      <c r="P470"/>
      <c r="Q470"/>
      <c r="R470"/>
      <c r="S470"/>
      <c r="T470"/>
      <c r="U470"/>
      <c r="V470"/>
      <c r="W470"/>
      <c r="X470"/>
      <c r="Y470"/>
    </row>
    <row r="471" spans="1:25" ht="16" x14ac:dyDescent="0.2">
      <c r="A471" s="149"/>
      <c r="B471"/>
      <c r="C471"/>
      <c r="D471"/>
      <c r="E471"/>
      <c r="F471"/>
      <c r="G471"/>
      <c r="H471"/>
      <c r="I471"/>
      <c r="J471"/>
      <c r="K471"/>
      <c r="L471"/>
      <c r="M471"/>
      <c r="N471"/>
      <c r="O471"/>
      <c r="P471"/>
      <c r="Q471"/>
      <c r="R471"/>
      <c r="S471"/>
      <c r="T471"/>
      <c r="U471"/>
      <c r="V471"/>
      <c r="W471"/>
      <c r="X471"/>
      <c r="Y471"/>
    </row>
    <row r="472" spans="1:25" ht="16" x14ac:dyDescent="0.2">
      <c r="A472" s="149"/>
      <c r="B472"/>
      <c r="C472"/>
      <c r="D472"/>
      <c r="E472"/>
      <c r="F472"/>
      <c r="G472"/>
      <c r="H472"/>
      <c r="I472"/>
      <c r="J472"/>
      <c r="K472"/>
      <c r="L472"/>
      <c r="M472"/>
      <c r="N472"/>
      <c r="O472"/>
      <c r="P472"/>
      <c r="Q472"/>
      <c r="R472"/>
      <c r="S472"/>
      <c r="T472"/>
      <c r="U472"/>
      <c r="V472"/>
      <c r="W472"/>
      <c r="X472"/>
      <c r="Y472"/>
    </row>
    <row r="473" spans="1:25" ht="16" x14ac:dyDescent="0.2">
      <c r="A473" s="149"/>
      <c r="B473"/>
      <c r="C473"/>
      <c r="D473"/>
      <c r="E473"/>
      <c r="F473"/>
      <c r="G473"/>
      <c r="H473"/>
      <c r="I473"/>
      <c r="J473"/>
      <c r="K473"/>
      <c r="L473"/>
      <c r="M473"/>
      <c r="N473"/>
      <c r="O473"/>
      <c r="P473"/>
      <c r="Q473"/>
      <c r="R473"/>
      <c r="S473"/>
      <c r="T473"/>
      <c r="U473"/>
      <c r="V473"/>
      <c r="W473"/>
      <c r="X473"/>
      <c r="Y473"/>
    </row>
    <row r="474" spans="1:25" ht="16" x14ac:dyDescent="0.2">
      <c r="A474" s="149"/>
      <c r="B474"/>
      <c r="C474"/>
      <c r="D474"/>
      <c r="E474"/>
      <c r="F474"/>
      <c r="G474"/>
      <c r="H474"/>
      <c r="I474"/>
      <c r="J474"/>
      <c r="K474"/>
      <c r="L474"/>
      <c r="M474"/>
      <c r="N474"/>
      <c r="O474"/>
      <c r="P474"/>
      <c r="Q474"/>
      <c r="R474"/>
      <c r="S474"/>
      <c r="T474"/>
      <c r="U474"/>
      <c r="V474"/>
      <c r="W474"/>
      <c r="X474"/>
      <c r="Y474"/>
    </row>
    <row r="475" spans="1:25" ht="16" x14ac:dyDescent="0.2">
      <c r="A475" s="149"/>
      <c r="B475"/>
      <c r="C475"/>
      <c r="D475"/>
      <c r="E475"/>
      <c r="F475"/>
      <c r="G475"/>
      <c r="H475"/>
      <c r="I475"/>
      <c r="J475"/>
      <c r="K475"/>
      <c r="L475"/>
      <c r="M475"/>
      <c r="N475"/>
      <c r="O475"/>
      <c r="P475"/>
      <c r="Q475"/>
      <c r="R475"/>
      <c r="S475"/>
      <c r="T475"/>
      <c r="U475"/>
      <c r="V475"/>
      <c r="W475"/>
      <c r="X475"/>
      <c r="Y475"/>
    </row>
    <row r="476" spans="1:25" ht="16" x14ac:dyDescent="0.2">
      <c r="A476" s="149"/>
      <c r="B476"/>
      <c r="C476"/>
      <c r="D476"/>
      <c r="E476"/>
      <c r="F476"/>
      <c r="G476"/>
      <c r="H476"/>
      <c r="I476"/>
      <c r="J476"/>
      <c r="K476"/>
      <c r="L476"/>
      <c r="M476"/>
      <c r="N476"/>
      <c r="O476"/>
      <c r="P476"/>
      <c r="Q476"/>
      <c r="R476"/>
      <c r="S476"/>
      <c r="T476"/>
      <c r="U476"/>
      <c r="V476"/>
      <c r="W476"/>
      <c r="X476"/>
      <c r="Y476"/>
    </row>
    <row r="477" spans="1:25" ht="16" x14ac:dyDescent="0.2">
      <c r="A477" s="149"/>
      <c r="B477"/>
      <c r="C477"/>
      <c r="D477"/>
      <c r="E477"/>
      <c r="F477"/>
      <c r="G477"/>
      <c r="H477"/>
      <c r="I477"/>
      <c r="J477"/>
      <c r="K477"/>
      <c r="L477"/>
      <c r="M477"/>
      <c r="N477"/>
      <c r="O477"/>
      <c r="P477"/>
      <c r="Q477"/>
      <c r="R477"/>
      <c r="S477"/>
      <c r="T477"/>
      <c r="U477"/>
      <c r="V477"/>
      <c r="W477"/>
      <c r="X477"/>
      <c r="Y477"/>
    </row>
    <row r="478" spans="1:25" ht="16" x14ac:dyDescent="0.2">
      <c r="A478" s="149"/>
      <c r="B478"/>
      <c r="C478"/>
      <c r="D478"/>
      <c r="E478"/>
      <c r="F478"/>
      <c r="G478"/>
      <c r="H478"/>
      <c r="I478"/>
      <c r="J478"/>
      <c r="K478"/>
      <c r="L478"/>
      <c r="M478"/>
      <c r="N478"/>
      <c r="O478"/>
      <c r="P478"/>
      <c r="Q478"/>
      <c r="R478"/>
      <c r="S478"/>
      <c r="T478"/>
      <c r="U478"/>
      <c r="V478"/>
      <c r="W478"/>
      <c r="X478"/>
      <c r="Y478"/>
    </row>
    <row r="479" spans="1:25" ht="16" x14ac:dyDescent="0.2">
      <c r="A479" s="149"/>
      <c r="B479"/>
      <c r="C479"/>
      <c r="D479"/>
      <c r="E479"/>
      <c r="F479"/>
      <c r="G479"/>
      <c r="H479"/>
      <c r="I479"/>
      <c r="J479"/>
      <c r="K479"/>
      <c r="L479"/>
      <c r="M479"/>
      <c r="N479"/>
      <c r="O479"/>
      <c r="P479"/>
      <c r="Q479"/>
      <c r="R479"/>
      <c r="S479"/>
      <c r="T479"/>
      <c r="U479"/>
      <c r="V479"/>
      <c r="W479"/>
      <c r="X479"/>
      <c r="Y479"/>
    </row>
    <row r="480" spans="1:25" ht="16" x14ac:dyDescent="0.2">
      <c r="A480" s="149"/>
      <c r="B480"/>
      <c r="C480"/>
      <c r="D480"/>
      <c r="E480"/>
      <c r="F480"/>
      <c r="G480"/>
      <c r="H480"/>
      <c r="I480"/>
      <c r="J480"/>
      <c r="K480"/>
      <c r="L480"/>
      <c r="M480"/>
      <c r="N480"/>
      <c r="O480"/>
      <c r="P480"/>
      <c r="Q480"/>
      <c r="R480"/>
      <c r="S480"/>
      <c r="T480"/>
      <c r="U480"/>
      <c r="V480"/>
      <c r="W480"/>
      <c r="X480"/>
      <c r="Y480"/>
    </row>
    <row r="481" spans="1:25" ht="16" x14ac:dyDescent="0.2">
      <c r="A481" s="149"/>
      <c r="B481"/>
      <c r="C481"/>
      <c r="D481"/>
      <c r="E481"/>
      <c r="F481"/>
      <c r="G481"/>
      <c r="H481"/>
      <c r="I481"/>
      <c r="J481"/>
      <c r="K481"/>
      <c r="L481"/>
      <c r="M481"/>
      <c r="N481"/>
      <c r="O481"/>
      <c r="P481"/>
      <c r="Q481"/>
      <c r="R481"/>
      <c r="S481"/>
      <c r="T481"/>
      <c r="U481"/>
      <c r="V481"/>
      <c r="W481"/>
      <c r="X481"/>
      <c r="Y481"/>
    </row>
    <row r="482" spans="1:25" ht="16" x14ac:dyDescent="0.2">
      <c r="A482" s="149"/>
      <c r="B482"/>
      <c r="C482"/>
      <c r="D482"/>
      <c r="E482"/>
      <c r="F482"/>
      <c r="G482"/>
      <c r="H482"/>
      <c r="I482"/>
      <c r="J482"/>
      <c r="K482"/>
      <c r="L482"/>
      <c r="M482"/>
      <c r="N482"/>
      <c r="O482"/>
      <c r="P482"/>
      <c r="Q482"/>
      <c r="R482"/>
      <c r="S482"/>
      <c r="T482"/>
      <c r="U482"/>
      <c r="V482"/>
      <c r="W482"/>
      <c r="X482"/>
      <c r="Y482"/>
    </row>
    <row r="483" spans="1:25" ht="16" x14ac:dyDescent="0.2">
      <c r="A483" s="149"/>
      <c r="B483"/>
      <c r="C483"/>
      <c r="D483"/>
      <c r="E483"/>
      <c r="F483"/>
      <c r="G483"/>
      <c r="H483"/>
      <c r="I483"/>
      <c r="J483"/>
      <c r="K483"/>
      <c r="L483"/>
      <c r="M483"/>
      <c r="N483"/>
      <c r="O483"/>
      <c r="P483"/>
      <c r="Q483"/>
      <c r="R483"/>
      <c r="S483"/>
      <c r="T483"/>
      <c r="U483"/>
      <c r="V483"/>
      <c r="W483"/>
      <c r="X483"/>
      <c r="Y483"/>
    </row>
    <row r="484" spans="1:25" ht="16" x14ac:dyDescent="0.2">
      <c r="A484" s="149"/>
      <c r="B484"/>
      <c r="C484"/>
      <c r="D484"/>
      <c r="E484"/>
      <c r="F484"/>
      <c r="G484"/>
      <c r="H484"/>
      <c r="I484"/>
      <c r="J484"/>
      <c r="K484"/>
      <c r="L484"/>
      <c r="M484"/>
      <c r="N484"/>
      <c r="O484"/>
      <c r="P484"/>
      <c r="Q484"/>
      <c r="R484"/>
      <c r="S484"/>
      <c r="T484"/>
      <c r="U484"/>
      <c r="V484"/>
      <c r="W484"/>
      <c r="X484"/>
      <c r="Y484"/>
    </row>
    <row r="485" spans="1:25" ht="16" x14ac:dyDescent="0.2">
      <c r="A485" s="149"/>
      <c r="B485"/>
      <c r="C485"/>
      <c r="D485"/>
      <c r="E485"/>
      <c r="F485"/>
      <c r="G485"/>
      <c r="H485"/>
      <c r="I485"/>
      <c r="J485"/>
      <c r="K485"/>
      <c r="L485"/>
      <c r="M485"/>
      <c r="N485"/>
      <c r="O485"/>
      <c r="P485"/>
      <c r="Q485"/>
      <c r="R485"/>
      <c r="S485"/>
      <c r="T485"/>
      <c r="U485"/>
      <c r="V485"/>
      <c r="W485"/>
      <c r="X485"/>
      <c r="Y485"/>
    </row>
    <row r="486" spans="1:25" ht="16" x14ac:dyDescent="0.2">
      <c r="A486" s="149"/>
      <c r="B486"/>
      <c r="C486"/>
      <c r="D486"/>
      <c r="E486"/>
      <c r="F486"/>
      <c r="G486"/>
      <c r="H486"/>
      <c r="I486"/>
      <c r="J486"/>
      <c r="K486"/>
      <c r="L486"/>
      <c r="M486"/>
      <c r="N486"/>
      <c r="O486"/>
      <c r="P486"/>
      <c r="Q486"/>
      <c r="R486"/>
      <c r="S486"/>
      <c r="T486"/>
      <c r="U486"/>
      <c r="V486"/>
      <c r="W486"/>
      <c r="X486"/>
      <c r="Y486"/>
    </row>
    <row r="487" spans="1:25" ht="16" x14ac:dyDescent="0.2">
      <c r="A487" s="149"/>
      <c r="B487"/>
      <c r="C487"/>
      <c r="D487"/>
      <c r="E487"/>
      <c r="F487"/>
      <c r="G487"/>
      <c r="H487"/>
      <c r="I487"/>
      <c r="J487"/>
      <c r="K487"/>
      <c r="L487"/>
      <c r="M487"/>
      <c r="N487"/>
      <c r="O487"/>
      <c r="P487"/>
      <c r="Q487"/>
      <c r="R487"/>
      <c r="S487"/>
      <c r="T487"/>
      <c r="U487"/>
      <c r="V487"/>
      <c r="W487"/>
      <c r="X487"/>
      <c r="Y487"/>
    </row>
    <row r="488" spans="1:25" ht="16" x14ac:dyDescent="0.2">
      <c r="A488" s="149"/>
      <c r="B488"/>
      <c r="C488"/>
      <c r="D488"/>
      <c r="E488"/>
      <c r="F488"/>
      <c r="G488"/>
      <c r="H488"/>
      <c r="I488"/>
      <c r="J488"/>
      <c r="K488"/>
      <c r="L488"/>
      <c r="M488"/>
      <c r="N488"/>
      <c r="O488"/>
      <c r="P488"/>
      <c r="Q488"/>
      <c r="R488"/>
      <c r="S488"/>
      <c r="T488"/>
      <c r="U488"/>
      <c r="V488"/>
      <c r="W488"/>
      <c r="X488"/>
      <c r="Y488"/>
    </row>
    <row r="489" spans="1:25" ht="16" x14ac:dyDescent="0.2">
      <c r="A489" s="149"/>
      <c r="B489"/>
      <c r="C489"/>
      <c r="D489"/>
      <c r="E489"/>
      <c r="F489"/>
      <c r="G489"/>
      <c r="H489"/>
      <c r="I489"/>
      <c r="J489"/>
      <c r="K489"/>
      <c r="L489"/>
      <c r="M489"/>
      <c r="N489"/>
      <c r="O489"/>
      <c r="P489"/>
      <c r="Q489"/>
      <c r="R489"/>
      <c r="S489"/>
      <c r="T489"/>
      <c r="U489"/>
      <c r="V489"/>
      <c r="W489"/>
      <c r="X489"/>
      <c r="Y489"/>
    </row>
    <row r="490" spans="1:25" ht="16" x14ac:dyDescent="0.2">
      <c r="A490" s="149"/>
      <c r="B490"/>
      <c r="C490"/>
      <c r="D490"/>
      <c r="E490"/>
      <c r="F490"/>
      <c r="G490"/>
      <c r="H490"/>
      <c r="I490"/>
      <c r="J490"/>
      <c r="K490"/>
      <c r="L490"/>
      <c r="M490"/>
      <c r="N490"/>
      <c r="O490"/>
      <c r="P490"/>
      <c r="Q490"/>
      <c r="R490"/>
      <c r="S490"/>
      <c r="T490"/>
      <c r="U490"/>
      <c r="V490"/>
      <c r="W490"/>
      <c r="X490"/>
      <c r="Y490"/>
    </row>
    <row r="491" spans="1:25" ht="16" x14ac:dyDescent="0.2">
      <c r="A491" s="149"/>
      <c r="B491"/>
      <c r="C491"/>
      <c r="D491"/>
      <c r="E491"/>
      <c r="F491"/>
      <c r="G491"/>
      <c r="H491"/>
      <c r="I491"/>
      <c r="J491"/>
      <c r="K491"/>
      <c r="L491"/>
      <c r="M491"/>
      <c r="N491"/>
      <c r="O491"/>
      <c r="P491"/>
      <c r="Q491"/>
      <c r="R491"/>
      <c r="S491"/>
      <c r="T491"/>
      <c r="U491"/>
      <c r="V491"/>
      <c r="W491"/>
      <c r="X491"/>
      <c r="Y491"/>
    </row>
    <row r="492" spans="1:25" ht="16" x14ac:dyDescent="0.2">
      <c r="A492" s="149"/>
      <c r="B492"/>
      <c r="C492"/>
      <c r="D492"/>
      <c r="E492"/>
      <c r="F492"/>
      <c r="G492"/>
      <c r="H492"/>
      <c r="I492"/>
      <c r="J492"/>
      <c r="K492"/>
      <c r="L492"/>
      <c r="M492"/>
      <c r="N492"/>
      <c r="O492"/>
      <c r="P492"/>
      <c r="Q492"/>
      <c r="R492"/>
      <c r="S492"/>
      <c r="T492"/>
      <c r="U492"/>
      <c r="V492"/>
      <c r="W492"/>
      <c r="X492"/>
      <c r="Y492"/>
    </row>
    <row r="493" spans="1:25" ht="16" x14ac:dyDescent="0.2">
      <c r="A493" s="149"/>
      <c r="B493"/>
      <c r="C493"/>
      <c r="D493"/>
      <c r="E493"/>
      <c r="F493"/>
      <c r="G493"/>
      <c r="H493"/>
      <c r="I493"/>
      <c r="J493"/>
      <c r="K493"/>
      <c r="L493"/>
      <c r="M493"/>
      <c r="N493"/>
      <c r="O493"/>
      <c r="P493"/>
      <c r="Q493"/>
      <c r="R493"/>
      <c r="S493"/>
      <c r="T493"/>
      <c r="U493"/>
      <c r="V493"/>
      <c r="W493"/>
      <c r="X493"/>
      <c r="Y493"/>
    </row>
    <row r="494" spans="1:25" ht="16" x14ac:dyDescent="0.2">
      <c r="A494" s="149"/>
      <c r="B494"/>
      <c r="C494"/>
      <c r="D494"/>
      <c r="E494"/>
      <c r="F494"/>
      <c r="G494"/>
      <c r="H494"/>
      <c r="I494"/>
      <c r="J494"/>
      <c r="K494"/>
      <c r="L494"/>
      <c r="M494"/>
      <c r="N494"/>
      <c r="O494"/>
      <c r="P494"/>
      <c r="Q494"/>
      <c r="R494"/>
      <c r="S494"/>
      <c r="T494"/>
      <c r="U494"/>
      <c r="V494"/>
      <c r="W494"/>
      <c r="X494"/>
      <c r="Y494"/>
    </row>
    <row r="495" spans="1:25" ht="16" x14ac:dyDescent="0.2">
      <c r="A495" s="149"/>
      <c r="B495"/>
      <c r="C495"/>
      <c r="D495"/>
      <c r="E495"/>
      <c r="F495"/>
      <c r="G495"/>
      <c r="H495"/>
      <c r="I495"/>
      <c r="J495"/>
      <c r="K495"/>
      <c r="L495"/>
      <c r="M495"/>
      <c r="N495"/>
      <c r="O495"/>
      <c r="P495"/>
      <c r="Q495"/>
      <c r="R495"/>
      <c r="S495"/>
      <c r="T495"/>
      <c r="U495"/>
      <c r="V495"/>
      <c r="W495"/>
      <c r="X495"/>
      <c r="Y495"/>
    </row>
    <row r="496" spans="1:25" ht="16" x14ac:dyDescent="0.2">
      <c r="A496" s="149"/>
      <c r="B496"/>
      <c r="C496"/>
      <c r="D496"/>
      <c r="E496"/>
      <c r="F496"/>
      <c r="G496"/>
      <c r="H496"/>
      <c r="I496"/>
      <c r="J496"/>
      <c r="K496"/>
      <c r="L496"/>
      <c r="M496"/>
      <c r="N496"/>
      <c r="O496"/>
      <c r="P496"/>
      <c r="Q496"/>
      <c r="R496"/>
      <c r="S496"/>
      <c r="T496"/>
      <c r="U496"/>
      <c r="V496"/>
      <c r="W496"/>
      <c r="X496"/>
      <c r="Y496"/>
    </row>
    <row r="497" spans="1:25" ht="16" x14ac:dyDescent="0.2">
      <c r="A497" s="149"/>
      <c r="B497"/>
      <c r="C497"/>
      <c r="D497"/>
      <c r="E497"/>
      <c r="F497"/>
      <c r="G497"/>
      <c r="H497"/>
      <c r="I497"/>
      <c r="J497"/>
      <c r="K497"/>
      <c r="L497"/>
      <c r="M497"/>
      <c r="N497"/>
      <c r="O497"/>
      <c r="P497"/>
      <c r="Q497"/>
      <c r="R497"/>
      <c r="S497"/>
      <c r="T497"/>
      <c r="U497"/>
      <c r="V497"/>
      <c r="W497"/>
      <c r="X497"/>
      <c r="Y497"/>
    </row>
    <row r="498" spans="1:25" ht="16" x14ac:dyDescent="0.2">
      <c r="A498" s="149"/>
      <c r="B498"/>
      <c r="C498"/>
      <c r="D498"/>
      <c r="E498"/>
      <c r="F498"/>
      <c r="G498"/>
      <c r="H498"/>
      <c r="I498"/>
      <c r="J498"/>
      <c r="K498"/>
      <c r="L498"/>
      <c r="M498"/>
      <c r="N498"/>
      <c r="O498"/>
      <c r="P498"/>
      <c r="Q498"/>
      <c r="R498"/>
      <c r="S498"/>
      <c r="T498"/>
      <c r="U498"/>
      <c r="V498"/>
      <c r="W498"/>
      <c r="X498"/>
      <c r="Y498"/>
    </row>
    <row r="499" spans="1:25" ht="16" x14ac:dyDescent="0.2">
      <c r="A499" s="149"/>
      <c r="B499"/>
      <c r="C499"/>
      <c r="D499"/>
      <c r="E499"/>
      <c r="F499"/>
      <c r="G499"/>
      <c r="H499"/>
      <c r="I499"/>
      <c r="J499"/>
      <c r="K499"/>
      <c r="L499"/>
      <c r="M499"/>
      <c r="N499"/>
      <c r="O499"/>
      <c r="P499"/>
      <c r="Q499"/>
      <c r="R499"/>
      <c r="S499"/>
      <c r="T499"/>
      <c r="U499"/>
      <c r="V499"/>
      <c r="W499"/>
      <c r="X499"/>
      <c r="Y499"/>
    </row>
    <row r="500" spans="1:25" ht="16" x14ac:dyDescent="0.2">
      <c r="A500" s="149"/>
      <c r="B500"/>
      <c r="C500"/>
      <c r="D500"/>
      <c r="E500"/>
      <c r="F500"/>
      <c r="G500"/>
      <c r="H500"/>
      <c r="I500"/>
      <c r="J500"/>
      <c r="K500"/>
      <c r="L500"/>
      <c r="M500"/>
      <c r="N500"/>
      <c r="O500"/>
      <c r="P500"/>
      <c r="Q500"/>
      <c r="R500"/>
      <c r="S500"/>
      <c r="T500"/>
      <c r="U500"/>
      <c r="V500"/>
      <c r="W500"/>
      <c r="X500"/>
      <c r="Y500"/>
    </row>
    <row r="501" spans="1:25" ht="16" x14ac:dyDescent="0.2">
      <c r="A501" s="149"/>
      <c r="B501"/>
      <c r="C501"/>
      <c r="D501"/>
      <c r="E501"/>
      <c r="F501"/>
      <c r="G501"/>
      <c r="H501"/>
      <c r="I501"/>
      <c r="J501"/>
      <c r="K501"/>
      <c r="L501"/>
      <c r="M501"/>
      <c r="N501"/>
      <c r="O501"/>
      <c r="P501"/>
      <c r="Q501"/>
      <c r="R501"/>
      <c r="S501"/>
      <c r="T501"/>
      <c r="U501"/>
      <c r="V501"/>
      <c r="W501"/>
      <c r="X501"/>
      <c r="Y501"/>
    </row>
    <row r="502" spans="1:25" ht="16" x14ac:dyDescent="0.2">
      <c r="A502" s="149"/>
      <c r="B502"/>
      <c r="C502"/>
      <c r="D502"/>
      <c r="E502"/>
      <c r="F502"/>
      <c r="G502"/>
      <c r="H502"/>
      <c r="I502"/>
      <c r="J502"/>
      <c r="K502"/>
      <c r="L502"/>
      <c r="M502"/>
      <c r="N502"/>
      <c r="O502"/>
      <c r="P502"/>
      <c r="Q502"/>
      <c r="R502"/>
      <c r="S502"/>
      <c r="T502"/>
      <c r="U502"/>
      <c r="V502"/>
      <c r="W502"/>
      <c r="X502"/>
      <c r="Y502"/>
    </row>
    <row r="503" spans="1:25" ht="16" x14ac:dyDescent="0.2">
      <c r="A503" s="149"/>
      <c r="B503"/>
      <c r="C503"/>
      <c r="D503"/>
      <c r="E503"/>
      <c r="F503"/>
      <c r="G503"/>
      <c r="H503"/>
      <c r="I503"/>
      <c r="J503"/>
      <c r="K503"/>
      <c r="L503"/>
      <c r="M503"/>
      <c r="N503"/>
      <c r="O503"/>
      <c r="P503"/>
      <c r="Q503"/>
      <c r="R503"/>
      <c r="S503"/>
      <c r="T503"/>
      <c r="U503"/>
      <c r="V503"/>
      <c r="W503"/>
      <c r="X503"/>
      <c r="Y503"/>
    </row>
    <row r="504" spans="1:25" ht="16" x14ac:dyDescent="0.2">
      <c r="A504" s="149"/>
      <c r="B504"/>
      <c r="C504"/>
      <c r="D504"/>
      <c r="E504"/>
      <c r="F504"/>
      <c r="G504"/>
      <c r="H504"/>
      <c r="I504"/>
      <c r="J504"/>
      <c r="K504"/>
      <c r="L504"/>
      <c r="M504"/>
      <c r="N504"/>
      <c r="O504"/>
      <c r="P504"/>
      <c r="Q504"/>
      <c r="R504"/>
      <c r="S504"/>
      <c r="T504"/>
      <c r="U504"/>
      <c r="V504"/>
      <c r="W504"/>
      <c r="X504"/>
      <c r="Y504"/>
    </row>
    <row r="505" spans="1:25" ht="16" x14ac:dyDescent="0.2">
      <c r="A505" s="149"/>
      <c r="B505"/>
      <c r="C505"/>
      <c r="D505"/>
      <c r="E505"/>
      <c r="F505"/>
      <c r="G505"/>
      <c r="H505"/>
      <c r="I505"/>
      <c r="J505"/>
      <c r="K505"/>
      <c r="L505"/>
      <c r="M505"/>
      <c r="N505"/>
      <c r="O505"/>
      <c r="P505"/>
      <c r="Q505"/>
      <c r="R505"/>
      <c r="S505"/>
      <c r="T505"/>
      <c r="U505"/>
      <c r="V505"/>
      <c r="W505"/>
      <c r="X505"/>
      <c r="Y505"/>
    </row>
    <row r="506" spans="1:25" ht="16" x14ac:dyDescent="0.2">
      <c r="A506" s="149"/>
      <c r="B506"/>
      <c r="C506"/>
      <c r="D506"/>
      <c r="E506"/>
      <c r="F506"/>
      <c r="G506"/>
      <c r="H506"/>
      <c r="I506"/>
      <c r="J506"/>
      <c r="K506"/>
      <c r="L506"/>
      <c r="M506"/>
      <c r="N506"/>
      <c r="O506"/>
      <c r="P506"/>
      <c r="Q506"/>
      <c r="R506"/>
      <c r="S506"/>
      <c r="T506"/>
      <c r="U506"/>
      <c r="V506"/>
      <c r="W506"/>
      <c r="X506"/>
      <c r="Y506"/>
    </row>
    <row r="507" spans="1:25" ht="16" x14ac:dyDescent="0.2">
      <c r="A507" s="149"/>
      <c r="B507"/>
      <c r="C507"/>
      <c r="D507"/>
      <c r="E507"/>
      <c r="F507"/>
      <c r="G507"/>
      <c r="H507"/>
      <c r="I507"/>
      <c r="J507"/>
      <c r="K507"/>
      <c r="L507"/>
      <c r="M507"/>
      <c r="N507"/>
      <c r="O507"/>
      <c r="P507"/>
      <c r="Q507"/>
      <c r="R507"/>
      <c r="S507"/>
      <c r="T507"/>
      <c r="U507"/>
      <c r="V507"/>
      <c r="W507"/>
      <c r="X507"/>
      <c r="Y507"/>
    </row>
    <row r="508" spans="1:25" ht="16" x14ac:dyDescent="0.2">
      <c r="A508" s="149"/>
      <c r="B508"/>
      <c r="C508"/>
      <c r="D508"/>
      <c r="E508"/>
      <c r="F508"/>
      <c r="G508"/>
      <c r="H508"/>
      <c r="I508"/>
      <c r="J508"/>
      <c r="K508"/>
      <c r="L508"/>
      <c r="M508"/>
      <c r="N508"/>
      <c r="O508"/>
      <c r="P508"/>
      <c r="Q508"/>
      <c r="R508"/>
      <c r="S508"/>
      <c r="T508"/>
      <c r="U508"/>
      <c r="V508"/>
      <c r="W508"/>
      <c r="X508"/>
      <c r="Y508"/>
    </row>
    <row r="509" spans="1:25" ht="16" x14ac:dyDescent="0.2">
      <c r="A509" s="149"/>
      <c r="B509"/>
      <c r="C509"/>
      <c r="D509"/>
      <c r="E509"/>
      <c r="F509"/>
      <c r="G509"/>
      <c r="H509"/>
      <c r="I509"/>
      <c r="J509"/>
      <c r="K509"/>
      <c r="L509"/>
      <c r="M509"/>
      <c r="N509"/>
      <c r="O509"/>
      <c r="P509"/>
      <c r="Q509"/>
      <c r="R509"/>
      <c r="S509"/>
      <c r="T509"/>
      <c r="U509"/>
      <c r="V509"/>
      <c r="W509"/>
      <c r="X509"/>
      <c r="Y509"/>
    </row>
    <row r="510" spans="1:25" ht="16" x14ac:dyDescent="0.2">
      <c r="A510" s="149"/>
      <c r="B510"/>
      <c r="C510"/>
      <c r="D510"/>
      <c r="E510"/>
      <c r="F510"/>
      <c r="G510"/>
      <c r="H510"/>
      <c r="I510"/>
      <c r="J510"/>
      <c r="K510"/>
      <c r="L510"/>
      <c r="M510"/>
      <c r="N510"/>
      <c r="O510"/>
      <c r="P510"/>
      <c r="Q510"/>
      <c r="R510"/>
      <c r="S510"/>
      <c r="T510"/>
      <c r="U510"/>
      <c r="V510"/>
      <c r="W510"/>
      <c r="X510"/>
      <c r="Y510"/>
    </row>
    <row r="511" spans="1:25" ht="16" x14ac:dyDescent="0.2">
      <c r="A511" s="149"/>
      <c r="B511"/>
      <c r="C511"/>
      <c r="D511"/>
      <c r="E511"/>
      <c r="F511"/>
      <c r="G511"/>
      <c r="H511"/>
      <c r="I511"/>
      <c r="J511"/>
      <c r="K511"/>
      <c r="L511"/>
      <c r="M511"/>
      <c r="N511"/>
      <c r="O511"/>
      <c r="P511"/>
      <c r="Q511"/>
      <c r="R511"/>
      <c r="S511"/>
      <c r="T511"/>
      <c r="U511"/>
      <c r="V511"/>
      <c r="W511"/>
      <c r="X511"/>
      <c r="Y511"/>
    </row>
    <row r="512" spans="1:25" ht="16" x14ac:dyDescent="0.2">
      <c r="A512" s="149"/>
      <c r="B512"/>
      <c r="C512"/>
      <c r="D512"/>
      <c r="E512"/>
      <c r="F512"/>
      <c r="G512"/>
      <c r="H512"/>
      <c r="I512"/>
      <c r="J512"/>
      <c r="K512"/>
      <c r="L512"/>
      <c r="M512"/>
      <c r="N512"/>
      <c r="O512"/>
      <c r="P512"/>
      <c r="Q512"/>
      <c r="R512"/>
      <c r="S512"/>
      <c r="T512"/>
      <c r="U512"/>
      <c r="V512"/>
      <c r="W512"/>
      <c r="X512"/>
      <c r="Y512"/>
    </row>
    <row r="513" spans="1:25" ht="16" x14ac:dyDescent="0.2">
      <c r="A513" s="149"/>
      <c r="B513"/>
      <c r="C513"/>
      <c r="D513"/>
      <c r="E513"/>
      <c r="F513"/>
      <c r="G513"/>
      <c r="H513"/>
      <c r="I513"/>
      <c r="J513"/>
      <c r="K513"/>
      <c r="L513"/>
      <c r="M513"/>
      <c r="N513"/>
      <c r="O513"/>
      <c r="P513"/>
      <c r="Q513"/>
      <c r="R513"/>
      <c r="S513"/>
      <c r="T513"/>
      <c r="U513"/>
      <c r="V513"/>
      <c r="W513"/>
      <c r="X513"/>
      <c r="Y513"/>
    </row>
    <row r="514" spans="1:25" ht="16" x14ac:dyDescent="0.2">
      <c r="A514" s="149"/>
      <c r="B514"/>
      <c r="C514"/>
      <c r="D514"/>
      <c r="E514"/>
      <c r="F514"/>
      <c r="G514"/>
      <c r="H514"/>
      <c r="I514"/>
      <c r="J514"/>
      <c r="K514"/>
      <c r="L514"/>
      <c r="M514"/>
      <c r="N514"/>
      <c r="O514"/>
      <c r="P514"/>
      <c r="Q514"/>
      <c r="R514"/>
      <c r="S514"/>
      <c r="T514"/>
      <c r="U514"/>
      <c r="V514"/>
      <c r="W514"/>
      <c r="X514"/>
      <c r="Y514"/>
    </row>
    <row r="515" spans="1:25" ht="16" x14ac:dyDescent="0.2">
      <c r="A515" s="149"/>
      <c r="B515"/>
      <c r="C515"/>
      <c r="D515"/>
      <c r="E515"/>
      <c r="F515"/>
      <c r="G515"/>
      <c r="H515"/>
      <c r="I515"/>
      <c r="J515"/>
      <c r="K515"/>
      <c r="L515"/>
      <c r="M515"/>
      <c r="N515"/>
      <c r="O515"/>
      <c r="P515"/>
      <c r="Q515"/>
      <c r="R515"/>
      <c r="S515"/>
      <c r="T515"/>
      <c r="U515"/>
      <c r="V515"/>
      <c r="W515"/>
      <c r="X515"/>
      <c r="Y515"/>
    </row>
    <row r="516" spans="1:25" ht="16" x14ac:dyDescent="0.2">
      <c r="A516" s="149"/>
      <c r="B516"/>
      <c r="C516"/>
      <c r="D516"/>
      <c r="E516"/>
      <c r="F516"/>
      <c r="G516"/>
      <c r="H516"/>
      <c r="I516"/>
      <c r="J516"/>
      <c r="K516"/>
      <c r="L516"/>
      <c r="M516"/>
      <c r="N516"/>
      <c r="O516"/>
      <c r="P516"/>
      <c r="Q516"/>
      <c r="R516"/>
      <c r="S516"/>
      <c r="T516"/>
      <c r="U516"/>
      <c r="V516"/>
      <c r="W516"/>
      <c r="X516"/>
      <c r="Y516"/>
    </row>
    <row r="517" spans="1:25" ht="16" x14ac:dyDescent="0.2">
      <c r="A517" s="149"/>
      <c r="B517"/>
      <c r="C517"/>
      <c r="D517"/>
      <c r="E517"/>
      <c r="F517"/>
      <c r="G517"/>
      <c r="H517"/>
      <c r="I517"/>
      <c r="J517"/>
      <c r="K517"/>
      <c r="L517"/>
      <c r="M517"/>
      <c r="N517"/>
      <c r="O517"/>
      <c r="P517"/>
      <c r="Q517"/>
      <c r="R517"/>
      <c r="S517"/>
      <c r="T517"/>
      <c r="U517"/>
      <c r="V517"/>
      <c r="W517"/>
      <c r="X517"/>
      <c r="Y517"/>
    </row>
    <row r="518" spans="1:25" ht="16" x14ac:dyDescent="0.2">
      <c r="A518" s="149"/>
      <c r="B518"/>
      <c r="C518"/>
      <c r="D518"/>
      <c r="E518"/>
      <c r="F518"/>
      <c r="G518"/>
      <c r="H518"/>
      <c r="I518"/>
      <c r="J518"/>
      <c r="K518"/>
      <c r="L518"/>
      <c r="M518"/>
      <c r="N518"/>
      <c r="O518"/>
      <c r="P518"/>
      <c r="Q518"/>
      <c r="R518"/>
      <c r="S518"/>
      <c r="T518"/>
      <c r="U518"/>
      <c r="V518"/>
      <c r="W518"/>
      <c r="X518"/>
      <c r="Y518"/>
    </row>
    <row r="519" spans="1:25" ht="16" x14ac:dyDescent="0.2">
      <c r="A519" s="149"/>
      <c r="B519"/>
      <c r="C519"/>
      <c r="D519"/>
      <c r="E519"/>
      <c r="F519"/>
      <c r="G519"/>
      <c r="H519"/>
      <c r="I519"/>
      <c r="J519"/>
      <c r="K519"/>
      <c r="L519"/>
      <c r="M519"/>
      <c r="N519"/>
      <c r="O519"/>
      <c r="P519"/>
      <c r="Q519"/>
      <c r="R519"/>
      <c r="S519"/>
      <c r="T519"/>
      <c r="U519"/>
      <c r="V519"/>
      <c r="W519"/>
      <c r="X519"/>
      <c r="Y519"/>
    </row>
    <row r="520" spans="1:25" ht="16" x14ac:dyDescent="0.2">
      <c r="A520" s="149"/>
      <c r="B520"/>
      <c r="C520"/>
      <c r="D520"/>
      <c r="E520"/>
      <c r="F520"/>
      <c r="G520"/>
      <c r="H520"/>
      <c r="I520"/>
      <c r="J520"/>
      <c r="K520"/>
      <c r="L520"/>
      <c r="M520"/>
      <c r="N520"/>
      <c r="O520"/>
      <c r="P520"/>
      <c r="Q520"/>
      <c r="R520"/>
      <c r="S520"/>
      <c r="T520"/>
      <c r="U520"/>
      <c r="V520"/>
      <c r="W520"/>
      <c r="X520"/>
      <c r="Y520"/>
    </row>
    <row r="521" spans="1:25" ht="16" x14ac:dyDescent="0.2">
      <c r="A521" s="149"/>
      <c r="B521"/>
      <c r="C521"/>
      <c r="D521"/>
      <c r="E521"/>
      <c r="F521"/>
      <c r="G521"/>
      <c r="H521"/>
      <c r="I521"/>
      <c r="J521"/>
      <c r="K521"/>
      <c r="L521"/>
      <c r="M521"/>
      <c r="N521"/>
      <c r="O521"/>
      <c r="P521"/>
      <c r="Q521"/>
      <c r="R521"/>
      <c r="S521"/>
      <c r="T521"/>
      <c r="U521"/>
      <c r="V521"/>
      <c r="W521"/>
      <c r="X521"/>
      <c r="Y521"/>
    </row>
    <row r="522" spans="1:25" ht="16" x14ac:dyDescent="0.2">
      <c r="A522" s="149"/>
      <c r="B522"/>
      <c r="C522"/>
      <c r="D522"/>
      <c r="E522"/>
      <c r="F522"/>
      <c r="G522"/>
      <c r="H522"/>
      <c r="I522"/>
      <c r="J522"/>
      <c r="K522"/>
      <c r="L522"/>
      <c r="M522"/>
      <c r="N522"/>
      <c r="O522"/>
      <c r="P522"/>
      <c r="Q522"/>
      <c r="R522"/>
      <c r="S522"/>
      <c r="T522"/>
      <c r="U522"/>
      <c r="V522"/>
      <c r="W522"/>
      <c r="X522"/>
      <c r="Y522"/>
    </row>
    <row r="523" spans="1:25" ht="16" x14ac:dyDescent="0.2">
      <c r="A523" s="149"/>
      <c r="B523"/>
      <c r="C523"/>
      <c r="D523"/>
      <c r="E523"/>
      <c r="F523"/>
      <c r="G523"/>
      <c r="H523"/>
      <c r="I523"/>
      <c r="J523"/>
      <c r="K523"/>
      <c r="L523"/>
      <c r="M523"/>
      <c r="N523"/>
      <c r="O523"/>
      <c r="P523"/>
      <c r="Q523"/>
      <c r="R523"/>
      <c r="S523"/>
      <c r="T523"/>
      <c r="U523"/>
      <c r="V523"/>
      <c r="W523"/>
      <c r="X523"/>
      <c r="Y523"/>
    </row>
    <row r="524" spans="1:25" ht="16" x14ac:dyDescent="0.2">
      <c r="A524" s="149"/>
      <c r="B524"/>
      <c r="C524"/>
      <c r="D524"/>
      <c r="E524"/>
      <c r="F524"/>
      <c r="G524"/>
      <c r="H524"/>
      <c r="I524"/>
      <c r="J524"/>
      <c r="K524"/>
      <c r="L524"/>
      <c r="M524"/>
      <c r="N524"/>
      <c r="O524"/>
      <c r="P524"/>
      <c r="Q524"/>
      <c r="R524"/>
      <c r="S524"/>
      <c r="T524"/>
      <c r="U524"/>
      <c r="V524"/>
      <c r="W524"/>
      <c r="X524"/>
      <c r="Y524"/>
    </row>
    <row r="525" spans="1:25" ht="16" x14ac:dyDescent="0.2">
      <c r="A525" s="149"/>
      <c r="B525"/>
      <c r="C525"/>
      <c r="D525"/>
      <c r="E525"/>
      <c r="F525"/>
      <c r="G525"/>
      <c r="H525"/>
      <c r="I525"/>
      <c r="J525"/>
      <c r="K525"/>
      <c r="L525"/>
      <c r="M525"/>
      <c r="N525"/>
      <c r="O525"/>
      <c r="P525"/>
      <c r="Q525"/>
      <c r="R525"/>
      <c r="S525"/>
      <c r="T525"/>
      <c r="U525"/>
      <c r="V525"/>
      <c r="W525"/>
      <c r="X525"/>
      <c r="Y525"/>
    </row>
    <row r="526" spans="1:25" ht="16" x14ac:dyDescent="0.2">
      <c r="A526" s="149"/>
      <c r="B526"/>
      <c r="C526"/>
      <c r="D526"/>
      <c r="E526"/>
      <c r="F526"/>
      <c r="G526"/>
      <c r="H526"/>
      <c r="I526"/>
      <c r="J526"/>
      <c r="K526"/>
      <c r="L526"/>
      <c r="M526"/>
      <c r="N526"/>
      <c r="O526"/>
      <c r="P526"/>
      <c r="Q526"/>
      <c r="R526"/>
      <c r="S526"/>
      <c r="T526"/>
      <c r="U526"/>
      <c r="V526"/>
      <c r="W526"/>
      <c r="X526"/>
      <c r="Y526"/>
    </row>
    <row r="527" spans="1:25" ht="16" x14ac:dyDescent="0.2">
      <c r="A527" s="149"/>
      <c r="B527"/>
      <c r="C527"/>
      <c r="D527"/>
      <c r="E527"/>
      <c r="F527"/>
      <c r="G527"/>
      <c r="H527"/>
      <c r="I527"/>
      <c r="J527"/>
      <c r="K527"/>
      <c r="L527"/>
      <c r="M527"/>
      <c r="N527"/>
      <c r="O527"/>
      <c r="P527"/>
      <c r="Q527"/>
      <c r="R527"/>
      <c r="S527"/>
      <c r="T527"/>
      <c r="U527"/>
      <c r="V527"/>
      <c r="W527"/>
      <c r="X527"/>
      <c r="Y527"/>
    </row>
    <row r="528" spans="1:25" ht="16" x14ac:dyDescent="0.2">
      <c r="A528" s="149"/>
      <c r="B528"/>
      <c r="C528"/>
      <c r="D528"/>
      <c r="E528"/>
      <c r="F528"/>
      <c r="G528"/>
      <c r="H528"/>
      <c r="I528"/>
      <c r="J528"/>
      <c r="K528"/>
      <c r="L528"/>
      <c r="M528"/>
      <c r="N528"/>
      <c r="O528"/>
      <c r="P528"/>
      <c r="Q528"/>
      <c r="R528"/>
      <c r="S528"/>
      <c r="T528"/>
      <c r="U528"/>
      <c r="V528"/>
      <c r="W528"/>
      <c r="X528"/>
      <c r="Y528"/>
    </row>
    <row r="529" spans="1:25" ht="16" x14ac:dyDescent="0.2">
      <c r="A529" s="149"/>
      <c r="B529"/>
      <c r="C529"/>
      <c r="D529"/>
      <c r="E529"/>
      <c r="F529"/>
      <c r="G529"/>
      <c r="H529"/>
      <c r="I529"/>
      <c r="J529"/>
      <c r="K529"/>
      <c r="L529"/>
      <c r="M529"/>
      <c r="N529"/>
      <c r="O529"/>
      <c r="P529"/>
      <c r="Q529"/>
      <c r="R529"/>
      <c r="S529"/>
      <c r="T529"/>
      <c r="U529"/>
      <c r="V529"/>
      <c r="W529"/>
      <c r="X529"/>
      <c r="Y529"/>
    </row>
    <row r="530" spans="1:25" ht="16" x14ac:dyDescent="0.2">
      <c r="A530" s="149"/>
      <c r="B530"/>
      <c r="C530"/>
      <c r="D530"/>
      <c r="E530"/>
      <c r="F530"/>
      <c r="G530"/>
      <c r="H530"/>
      <c r="I530"/>
      <c r="J530"/>
      <c r="K530"/>
      <c r="L530"/>
      <c r="M530"/>
      <c r="N530"/>
      <c r="O530"/>
      <c r="P530"/>
      <c r="Q530"/>
      <c r="R530"/>
      <c r="S530"/>
      <c r="T530"/>
      <c r="U530"/>
      <c r="V530"/>
      <c r="W530"/>
      <c r="X530"/>
      <c r="Y530"/>
    </row>
    <row r="531" spans="1:25" ht="16" x14ac:dyDescent="0.2">
      <c r="A531" s="149"/>
      <c r="B531"/>
      <c r="C531"/>
      <c r="D531"/>
      <c r="E531"/>
      <c r="F531"/>
      <c r="G531"/>
      <c r="H531"/>
      <c r="I531"/>
      <c r="J531"/>
      <c r="K531"/>
      <c r="L531"/>
      <c r="M531"/>
      <c r="N531"/>
      <c r="O531"/>
      <c r="P531"/>
      <c r="Q531"/>
      <c r="R531"/>
      <c r="S531"/>
      <c r="T531"/>
      <c r="U531"/>
      <c r="V531"/>
      <c r="W531"/>
      <c r="X531"/>
      <c r="Y531"/>
    </row>
    <row r="532" spans="1:25" ht="16" x14ac:dyDescent="0.2">
      <c r="A532" s="149"/>
      <c r="B532"/>
      <c r="C532"/>
      <c r="D532"/>
      <c r="E532"/>
      <c r="F532"/>
      <c r="G532"/>
      <c r="H532"/>
      <c r="I532"/>
      <c r="J532"/>
      <c r="K532"/>
      <c r="L532"/>
      <c r="M532"/>
      <c r="N532"/>
      <c r="O532"/>
      <c r="P532"/>
      <c r="Q532"/>
      <c r="R532"/>
      <c r="S532"/>
      <c r="T532"/>
      <c r="U532"/>
      <c r="V532"/>
      <c r="W532"/>
      <c r="X532"/>
      <c r="Y532"/>
    </row>
    <row r="533" spans="1:25" ht="16" x14ac:dyDescent="0.2">
      <c r="A533" s="149"/>
      <c r="B533"/>
      <c r="C533"/>
      <c r="D533"/>
      <c r="E533"/>
      <c r="F533"/>
      <c r="G533"/>
      <c r="H533"/>
      <c r="I533"/>
      <c r="J533"/>
      <c r="K533"/>
      <c r="L533"/>
      <c r="M533"/>
      <c r="N533"/>
      <c r="O533"/>
      <c r="P533"/>
      <c r="Q533"/>
      <c r="R533"/>
      <c r="S533"/>
      <c r="T533"/>
      <c r="U533"/>
      <c r="V533"/>
      <c r="W533"/>
      <c r="X533"/>
      <c r="Y533"/>
    </row>
    <row r="534" spans="1:25" ht="16" x14ac:dyDescent="0.2">
      <c r="A534" s="149"/>
      <c r="B534"/>
      <c r="C534"/>
      <c r="D534"/>
      <c r="E534"/>
      <c r="F534"/>
      <c r="G534"/>
      <c r="H534"/>
      <c r="I534"/>
      <c r="J534"/>
      <c r="K534"/>
      <c r="L534"/>
      <c r="M534"/>
      <c r="N534"/>
      <c r="O534"/>
      <c r="P534"/>
      <c r="Q534"/>
      <c r="R534"/>
      <c r="S534"/>
      <c r="T534"/>
      <c r="U534"/>
      <c r="V534"/>
      <c r="W534"/>
      <c r="X534"/>
      <c r="Y534"/>
    </row>
    <row r="535" spans="1:25" ht="16" x14ac:dyDescent="0.2">
      <c r="A535" s="149"/>
      <c r="B535"/>
      <c r="C535"/>
      <c r="D535"/>
      <c r="E535"/>
      <c r="F535"/>
      <c r="G535"/>
      <c r="H535"/>
      <c r="I535"/>
      <c r="J535"/>
      <c r="K535"/>
      <c r="L535"/>
      <c r="M535"/>
      <c r="N535"/>
      <c r="O535"/>
      <c r="P535"/>
      <c r="Q535"/>
      <c r="R535"/>
      <c r="S535"/>
      <c r="T535"/>
      <c r="U535"/>
      <c r="V535"/>
      <c r="W535"/>
      <c r="X535"/>
      <c r="Y535"/>
    </row>
    <row r="536" spans="1:25" ht="16" x14ac:dyDescent="0.2">
      <c r="A536" s="149"/>
      <c r="B536"/>
      <c r="C536"/>
      <c r="D536"/>
      <c r="E536"/>
      <c r="F536"/>
      <c r="G536"/>
      <c r="H536"/>
      <c r="I536"/>
      <c r="J536"/>
      <c r="K536"/>
      <c r="L536"/>
      <c r="M536"/>
      <c r="N536"/>
      <c r="O536"/>
      <c r="P536"/>
      <c r="Q536"/>
      <c r="R536"/>
      <c r="S536"/>
      <c r="T536"/>
      <c r="U536"/>
      <c r="V536"/>
      <c r="W536"/>
      <c r="X536"/>
      <c r="Y536"/>
    </row>
    <row r="537" spans="1:25" ht="16" x14ac:dyDescent="0.2">
      <c r="A537" s="149"/>
      <c r="B537"/>
      <c r="C537"/>
      <c r="D537"/>
      <c r="E537"/>
      <c r="F537"/>
      <c r="G537"/>
      <c r="H537"/>
      <c r="I537"/>
      <c r="J537"/>
      <c r="K537"/>
      <c r="L537"/>
      <c r="M537"/>
      <c r="N537"/>
      <c r="O537"/>
      <c r="P537"/>
      <c r="Q537"/>
      <c r="R537"/>
      <c r="S537"/>
      <c r="T537"/>
      <c r="U537"/>
      <c r="V537"/>
      <c r="W537"/>
      <c r="X537"/>
      <c r="Y537"/>
    </row>
    <row r="538" spans="1:25" ht="16" x14ac:dyDescent="0.2">
      <c r="A538" s="149"/>
      <c r="B538"/>
      <c r="C538"/>
      <c r="D538"/>
      <c r="E538"/>
      <c r="F538"/>
      <c r="G538"/>
      <c r="H538"/>
      <c r="I538"/>
      <c r="J538"/>
      <c r="K538"/>
      <c r="L538"/>
      <c r="M538"/>
      <c r="N538"/>
      <c r="O538"/>
      <c r="P538"/>
      <c r="Q538"/>
      <c r="R538"/>
      <c r="S538"/>
      <c r="T538"/>
      <c r="U538"/>
      <c r="V538"/>
      <c r="W538"/>
      <c r="X538"/>
      <c r="Y538"/>
    </row>
    <row r="539" spans="1:25" ht="16" x14ac:dyDescent="0.2">
      <c r="A539" s="149"/>
      <c r="B539"/>
      <c r="C539"/>
      <c r="D539"/>
      <c r="E539"/>
      <c r="F539"/>
      <c r="G539"/>
      <c r="H539"/>
      <c r="I539"/>
      <c r="J539"/>
      <c r="K539"/>
      <c r="L539"/>
      <c r="M539"/>
      <c r="N539"/>
      <c r="O539"/>
      <c r="P539"/>
      <c r="Q539"/>
      <c r="R539"/>
      <c r="S539"/>
      <c r="T539"/>
      <c r="U539"/>
      <c r="V539"/>
      <c r="W539"/>
      <c r="X539"/>
      <c r="Y539"/>
    </row>
    <row r="540" spans="1:25" ht="16" x14ac:dyDescent="0.2">
      <c r="A540" s="149"/>
      <c r="B540"/>
      <c r="C540"/>
      <c r="D540"/>
      <c r="E540"/>
      <c r="F540"/>
      <c r="G540"/>
      <c r="H540"/>
      <c r="I540"/>
      <c r="J540"/>
      <c r="K540"/>
      <c r="L540"/>
      <c r="M540"/>
      <c r="N540"/>
      <c r="O540"/>
      <c r="P540"/>
      <c r="Q540"/>
      <c r="R540"/>
      <c r="S540"/>
      <c r="T540"/>
      <c r="U540"/>
      <c r="V540"/>
      <c r="W540"/>
      <c r="X540"/>
      <c r="Y540"/>
    </row>
    <row r="541" spans="1:25" ht="16" x14ac:dyDescent="0.2">
      <c r="A541" s="149"/>
      <c r="B541"/>
      <c r="C541"/>
      <c r="D541"/>
      <c r="E541"/>
      <c r="F541"/>
      <c r="G541"/>
      <c r="H541"/>
      <c r="I541"/>
      <c r="J541"/>
      <c r="K541"/>
      <c r="L541"/>
      <c r="M541"/>
      <c r="N541"/>
      <c r="O541"/>
      <c r="P541"/>
      <c r="Q541"/>
      <c r="R541"/>
      <c r="S541"/>
      <c r="T541"/>
      <c r="U541"/>
      <c r="V541"/>
      <c r="W541"/>
      <c r="X541"/>
      <c r="Y541"/>
    </row>
    <row r="542" spans="1:25" ht="16" x14ac:dyDescent="0.2">
      <c r="A542" s="149"/>
      <c r="B542"/>
      <c r="C542"/>
      <c r="D542"/>
      <c r="E542"/>
      <c r="F542"/>
      <c r="G542"/>
      <c r="H542"/>
      <c r="I542"/>
      <c r="J542"/>
      <c r="K542"/>
      <c r="L542"/>
      <c r="M542"/>
      <c r="N542"/>
      <c r="O542"/>
      <c r="P542"/>
      <c r="Q542"/>
      <c r="R542"/>
      <c r="S542"/>
      <c r="T542"/>
      <c r="U542"/>
      <c r="V542"/>
      <c r="W542"/>
      <c r="X542"/>
      <c r="Y542"/>
    </row>
    <row r="543" spans="1:25" ht="16" x14ac:dyDescent="0.2">
      <c r="A543" s="149"/>
      <c r="B543"/>
      <c r="C543"/>
      <c r="D543"/>
      <c r="E543"/>
      <c r="F543"/>
      <c r="G543"/>
      <c r="H543"/>
      <c r="I543"/>
      <c r="J543"/>
      <c r="K543"/>
      <c r="L543"/>
      <c r="M543"/>
      <c r="N543"/>
      <c r="O543"/>
      <c r="P543"/>
      <c r="Q543"/>
      <c r="R543"/>
      <c r="S543"/>
      <c r="T543"/>
      <c r="U543"/>
      <c r="V543"/>
      <c r="W543"/>
      <c r="X543"/>
      <c r="Y543"/>
    </row>
    <row r="544" spans="1:25" ht="16" x14ac:dyDescent="0.2">
      <c r="A544" s="149"/>
      <c r="B544"/>
      <c r="C544"/>
      <c r="D544"/>
      <c r="E544"/>
      <c r="F544"/>
      <c r="G544"/>
      <c r="H544"/>
      <c r="I544"/>
      <c r="J544"/>
      <c r="K544"/>
      <c r="L544"/>
      <c r="M544"/>
      <c r="N544"/>
      <c r="O544"/>
      <c r="P544"/>
      <c r="Q544"/>
      <c r="R544"/>
      <c r="S544"/>
      <c r="T544"/>
      <c r="U544"/>
      <c r="V544"/>
      <c r="W544"/>
      <c r="X544"/>
      <c r="Y544"/>
    </row>
    <row r="545" spans="1:25" ht="16" x14ac:dyDescent="0.2">
      <c r="A545" s="149"/>
      <c r="B545"/>
      <c r="C545"/>
      <c r="D545"/>
      <c r="E545"/>
      <c r="F545"/>
      <c r="G545"/>
      <c r="H545"/>
      <c r="I545"/>
      <c r="J545"/>
      <c r="K545"/>
      <c r="L545"/>
      <c r="M545"/>
      <c r="N545"/>
      <c r="O545"/>
      <c r="P545"/>
      <c r="Q545"/>
      <c r="R545"/>
      <c r="S545"/>
      <c r="T545"/>
      <c r="U545"/>
      <c r="V545"/>
      <c r="W545"/>
      <c r="X545"/>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7833"/>
  <sheetViews>
    <sheetView zoomScaleNormal="100" workbookViewId="0">
      <pane ySplit="1" topLeftCell="A6258" activePane="bottomLeft" state="frozen"/>
      <selection pane="bottomLeft" activeCell="A6262" sqref="A6262:XFD7833"/>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6640625" style="162" bestFit="1" customWidth="1"/>
    <col min="7" max="7" width="66.33203125" style="161" bestFit="1" customWidth="1"/>
    <col min="8" max="8" width="14" style="163" bestFit="1" customWidth="1"/>
    <col min="9" max="9" width="15.83203125" style="161" bestFit="1" customWidth="1"/>
    <col min="10" max="10" width="19.33203125" style="161" bestFit="1" customWidth="1"/>
    <col min="11" max="11" width="18.5" style="161" bestFit="1" customWidth="1"/>
    <col min="12" max="12" width="12.66406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64" customFormat="1" ht="15" x14ac:dyDescent="0.15">
      <c r="A6262" s="164" t="s">
        <v>521</v>
      </c>
      <c r="B6262" s="164" t="s">
        <v>617</v>
      </c>
      <c r="C6262" s="164" t="s">
        <v>523</v>
      </c>
      <c r="D6262" s="164" t="s">
        <v>525</v>
      </c>
      <c r="E6262" s="164" t="s">
        <v>519</v>
      </c>
      <c r="F6262" s="193">
        <v>45762</v>
      </c>
      <c r="G6262" s="164" t="s">
        <v>619</v>
      </c>
      <c r="H6262" s="194">
        <v>143000</v>
      </c>
      <c r="I6262" s="164" t="s">
        <v>22</v>
      </c>
      <c r="L6262" s="164">
        <v>2024</v>
      </c>
      <c r="M6262" s="164" t="s">
        <v>525</v>
      </c>
      <c r="N6262" s="164" t="s">
        <v>569</v>
      </c>
    </row>
    <row r="6263" spans="1:14" s="164" customFormat="1" ht="15" x14ac:dyDescent="0.15">
      <c r="A6263" s="164" t="s">
        <v>521</v>
      </c>
      <c r="B6263" s="164" t="s">
        <v>609</v>
      </c>
      <c r="C6263" s="164" t="s">
        <v>523</v>
      </c>
      <c r="D6263" s="164" t="s">
        <v>530</v>
      </c>
      <c r="E6263" s="164" t="s">
        <v>518</v>
      </c>
      <c r="F6263" s="193">
        <v>45762</v>
      </c>
      <c r="G6263" s="164" t="s">
        <v>25</v>
      </c>
      <c r="H6263" s="194">
        <v>313600</v>
      </c>
      <c r="I6263" s="164" t="s">
        <v>16</v>
      </c>
      <c r="J6263" s="164">
        <v>784</v>
      </c>
      <c r="L6263" s="164">
        <v>2025</v>
      </c>
      <c r="M6263" s="164" t="s">
        <v>525</v>
      </c>
      <c r="N6263" s="164" t="s">
        <v>526</v>
      </c>
    </row>
    <row r="6264" spans="1:14" s="164" customFormat="1" ht="15" x14ac:dyDescent="0.15">
      <c r="A6264" s="164" t="s">
        <v>521</v>
      </c>
      <c r="B6264" s="164" t="s">
        <v>617</v>
      </c>
      <c r="C6264" s="164" t="s">
        <v>523</v>
      </c>
      <c r="D6264" s="164" t="s">
        <v>525</v>
      </c>
      <c r="E6264" s="164" t="s">
        <v>531</v>
      </c>
      <c r="F6264" s="193">
        <v>45762</v>
      </c>
      <c r="G6264" s="164" t="s">
        <v>587</v>
      </c>
      <c r="H6264" s="194">
        <v>594000</v>
      </c>
      <c r="I6264" s="164" t="s">
        <v>22</v>
      </c>
      <c r="L6264" s="164">
        <v>2024</v>
      </c>
      <c r="M6264" s="164" t="s">
        <v>525</v>
      </c>
      <c r="N6264" s="164" t="s">
        <v>569</v>
      </c>
    </row>
    <row r="6265" spans="1:14" s="164" customFormat="1" ht="15" x14ac:dyDescent="0.15">
      <c r="A6265" s="164" t="s">
        <v>521</v>
      </c>
      <c r="B6265" s="164" t="s">
        <v>609</v>
      </c>
      <c r="C6265" s="164" t="s">
        <v>523</v>
      </c>
      <c r="D6265" s="164" t="s">
        <v>524</v>
      </c>
      <c r="E6265" s="164" t="s">
        <v>519</v>
      </c>
      <c r="F6265" s="193">
        <v>45762</v>
      </c>
      <c r="G6265" s="164" t="s">
        <v>25</v>
      </c>
      <c r="H6265" s="194">
        <v>14450</v>
      </c>
      <c r="I6265" s="164" t="s">
        <v>16</v>
      </c>
      <c r="J6265" s="164">
        <v>170</v>
      </c>
      <c r="L6265" s="164">
        <v>2025</v>
      </c>
      <c r="M6265" s="164" t="s">
        <v>525</v>
      </c>
      <c r="N6265" s="164" t="s">
        <v>526</v>
      </c>
    </row>
    <row r="6266" spans="1:14" s="164" customFormat="1" ht="15" x14ac:dyDescent="0.15">
      <c r="A6266" s="164" t="s">
        <v>521</v>
      </c>
      <c r="B6266" s="164" t="s">
        <v>586</v>
      </c>
      <c r="C6266" s="164" t="s">
        <v>523</v>
      </c>
      <c r="D6266" s="164" t="s">
        <v>525</v>
      </c>
      <c r="E6266" s="164" t="s">
        <v>531</v>
      </c>
      <c r="F6266" s="193">
        <v>45762</v>
      </c>
      <c r="G6266" s="164" t="s">
        <v>587</v>
      </c>
      <c r="H6266" s="194">
        <v>219206</v>
      </c>
      <c r="I6266" s="164" t="s">
        <v>22</v>
      </c>
      <c r="L6266" s="164">
        <v>2024</v>
      </c>
      <c r="M6266" s="164" t="s">
        <v>525</v>
      </c>
      <c r="N6266" s="164" t="s">
        <v>569</v>
      </c>
    </row>
    <row r="6267" spans="1:14" s="164" customFormat="1" ht="15" x14ac:dyDescent="0.15">
      <c r="A6267" s="164" t="s">
        <v>521</v>
      </c>
      <c r="B6267" s="164" t="s">
        <v>609</v>
      </c>
      <c r="C6267" s="164" t="s">
        <v>523</v>
      </c>
      <c r="D6267" s="164" t="s">
        <v>530</v>
      </c>
      <c r="E6267" s="164" t="s">
        <v>517</v>
      </c>
      <c r="F6267" s="193">
        <v>45762</v>
      </c>
      <c r="G6267" s="164" t="s">
        <v>25</v>
      </c>
      <c r="H6267" s="194">
        <v>3180800</v>
      </c>
      <c r="I6267" s="164" t="s">
        <v>16</v>
      </c>
      <c r="J6267" s="164">
        <v>7952</v>
      </c>
      <c r="L6267" s="164">
        <v>2025</v>
      </c>
      <c r="M6267" s="164" t="s">
        <v>525</v>
      </c>
      <c r="N6267" s="164" t="s">
        <v>526</v>
      </c>
    </row>
    <row r="6268" spans="1:14" s="164" customFormat="1" ht="15" x14ac:dyDescent="0.15">
      <c r="A6268" s="164" t="s">
        <v>521</v>
      </c>
      <c r="B6268" s="164" t="s">
        <v>617</v>
      </c>
      <c r="C6268" s="164" t="s">
        <v>523</v>
      </c>
      <c r="D6268" s="164" t="s">
        <v>525</v>
      </c>
      <c r="E6268" s="164" t="s">
        <v>525</v>
      </c>
      <c r="F6268" s="193">
        <v>45762</v>
      </c>
      <c r="G6268" s="164" t="s">
        <v>568</v>
      </c>
      <c r="H6268" s="194">
        <v>73649</v>
      </c>
      <c r="I6268" s="164" t="s">
        <v>22</v>
      </c>
      <c r="L6268" s="164">
        <v>2024</v>
      </c>
      <c r="M6268" s="164" t="s">
        <v>525</v>
      </c>
      <c r="N6268" s="164" t="s">
        <v>569</v>
      </c>
    </row>
    <row r="6269" spans="1:14" s="164" customFormat="1" ht="15" x14ac:dyDescent="0.15">
      <c r="A6269" s="164" t="s">
        <v>521</v>
      </c>
      <c r="B6269" s="164" t="s">
        <v>617</v>
      </c>
      <c r="C6269" s="164" t="s">
        <v>523</v>
      </c>
      <c r="D6269" s="164" t="s">
        <v>525</v>
      </c>
      <c r="E6269" s="164" t="s">
        <v>525</v>
      </c>
      <c r="F6269" s="193">
        <v>45762</v>
      </c>
      <c r="G6269" s="164" t="s">
        <v>589</v>
      </c>
      <c r="H6269" s="194">
        <v>1004831</v>
      </c>
      <c r="I6269" s="164" t="s">
        <v>22</v>
      </c>
      <c r="L6269" s="164">
        <v>2024</v>
      </c>
      <c r="M6269" s="164" t="s">
        <v>525</v>
      </c>
      <c r="N6269" s="164" t="s">
        <v>569</v>
      </c>
    </row>
    <row r="6270" spans="1:14" s="164" customFormat="1" ht="15" x14ac:dyDescent="0.15">
      <c r="A6270" s="164" t="s">
        <v>521</v>
      </c>
      <c r="B6270" s="164" t="s">
        <v>617</v>
      </c>
      <c r="C6270" s="164" t="s">
        <v>523</v>
      </c>
      <c r="D6270" s="164" t="s">
        <v>525</v>
      </c>
      <c r="E6270" s="164" t="s">
        <v>531</v>
      </c>
      <c r="F6270" s="193">
        <v>45762</v>
      </c>
      <c r="G6270" s="164" t="s">
        <v>589</v>
      </c>
      <c r="H6270" s="194">
        <v>237600</v>
      </c>
      <c r="I6270" s="164" t="s">
        <v>22</v>
      </c>
      <c r="L6270" s="164">
        <v>2024</v>
      </c>
      <c r="M6270" s="164" t="s">
        <v>525</v>
      </c>
      <c r="N6270" s="164" t="s">
        <v>569</v>
      </c>
    </row>
    <row r="6271" spans="1:14" s="164" customFormat="1" ht="15" x14ac:dyDescent="0.15">
      <c r="A6271" s="164" t="s">
        <v>521</v>
      </c>
      <c r="B6271" s="164" t="s">
        <v>617</v>
      </c>
      <c r="C6271" s="164" t="s">
        <v>523</v>
      </c>
      <c r="D6271" s="164" t="s">
        <v>525</v>
      </c>
      <c r="E6271" s="164" t="s">
        <v>525</v>
      </c>
      <c r="F6271" s="193">
        <v>45762</v>
      </c>
      <c r="G6271" s="164" t="s">
        <v>23</v>
      </c>
      <c r="H6271" s="194">
        <v>42900</v>
      </c>
      <c r="I6271" s="164" t="s">
        <v>22</v>
      </c>
      <c r="L6271" s="164">
        <v>2024</v>
      </c>
      <c r="M6271" s="164" t="s">
        <v>525</v>
      </c>
      <c r="N6271" s="164" t="s">
        <v>569</v>
      </c>
    </row>
    <row r="6272" spans="1:14" s="164" customFormat="1" ht="15" x14ac:dyDescent="0.15">
      <c r="A6272" s="164" t="s">
        <v>521</v>
      </c>
      <c r="B6272" s="164" t="s">
        <v>617</v>
      </c>
      <c r="C6272" s="164" t="s">
        <v>523</v>
      </c>
      <c r="D6272" s="164" t="s">
        <v>525</v>
      </c>
      <c r="E6272" s="164" t="s">
        <v>531</v>
      </c>
      <c r="F6272" s="193">
        <v>45762</v>
      </c>
      <c r="G6272" s="164" t="s">
        <v>23</v>
      </c>
      <c r="H6272" s="194">
        <v>129800</v>
      </c>
      <c r="I6272" s="164" t="s">
        <v>22</v>
      </c>
      <c r="L6272" s="164">
        <v>2024</v>
      </c>
      <c r="M6272" s="164" t="s">
        <v>525</v>
      </c>
      <c r="N6272" s="164" t="s">
        <v>569</v>
      </c>
    </row>
    <row r="6273" spans="1:14" s="164" customFormat="1" ht="15" x14ac:dyDescent="0.15">
      <c r="A6273" s="164" t="s">
        <v>521</v>
      </c>
      <c r="B6273" s="164" t="s">
        <v>586</v>
      </c>
      <c r="C6273" s="164" t="s">
        <v>523</v>
      </c>
      <c r="D6273" s="164" t="s">
        <v>525</v>
      </c>
      <c r="E6273" s="164" t="s">
        <v>531</v>
      </c>
      <c r="F6273" s="193">
        <v>45762</v>
      </c>
      <c r="G6273" s="164" t="s">
        <v>23</v>
      </c>
      <c r="H6273" s="194">
        <v>88975</v>
      </c>
      <c r="I6273" s="164" t="s">
        <v>22</v>
      </c>
      <c r="L6273" s="164">
        <v>2024</v>
      </c>
      <c r="M6273" s="164" t="s">
        <v>525</v>
      </c>
      <c r="N6273" s="164" t="s">
        <v>569</v>
      </c>
    </row>
    <row r="6274" spans="1:14" s="164" customFormat="1" ht="15" x14ac:dyDescent="0.15">
      <c r="A6274" s="164" t="s">
        <v>521</v>
      </c>
      <c r="B6274" s="164" t="s">
        <v>617</v>
      </c>
      <c r="C6274" s="164" t="s">
        <v>523</v>
      </c>
      <c r="D6274" s="164" t="s">
        <v>525</v>
      </c>
      <c r="E6274" s="164" t="s">
        <v>531</v>
      </c>
      <c r="F6274" s="193">
        <v>45762</v>
      </c>
      <c r="G6274" s="164" t="s">
        <v>621</v>
      </c>
      <c r="H6274" s="194">
        <v>42900</v>
      </c>
      <c r="I6274" s="164" t="s">
        <v>22</v>
      </c>
      <c r="L6274" s="164">
        <v>2024</v>
      </c>
      <c r="M6274" s="164" t="s">
        <v>525</v>
      </c>
      <c r="N6274" s="164" t="s">
        <v>569</v>
      </c>
    </row>
    <row r="6275" spans="1:14" s="164" customFormat="1" ht="15" x14ac:dyDescent="0.15">
      <c r="A6275" s="164" t="s">
        <v>521</v>
      </c>
      <c r="B6275" s="164" t="s">
        <v>647</v>
      </c>
      <c r="C6275" s="164" t="s">
        <v>523</v>
      </c>
      <c r="D6275" s="164" t="s">
        <v>525</v>
      </c>
      <c r="E6275" s="164" t="s">
        <v>525</v>
      </c>
      <c r="F6275" s="193">
        <v>45762</v>
      </c>
      <c r="G6275" s="164" t="s">
        <v>650</v>
      </c>
      <c r="H6275" s="194">
        <v>1350710</v>
      </c>
      <c r="I6275" s="164" t="s">
        <v>16</v>
      </c>
      <c r="L6275" s="164">
        <v>2024</v>
      </c>
      <c r="M6275" s="164" t="s">
        <v>525</v>
      </c>
      <c r="N6275" s="164" t="s">
        <v>569</v>
      </c>
    </row>
    <row r="6276" spans="1:14" s="164" customFormat="1" ht="15" x14ac:dyDescent="0.15">
      <c r="A6276" s="164" t="s">
        <v>521</v>
      </c>
      <c r="B6276" s="164" t="s">
        <v>647</v>
      </c>
      <c r="C6276" s="164" t="s">
        <v>523</v>
      </c>
      <c r="D6276" s="164" t="s">
        <v>525</v>
      </c>
      <c r="E6276" s="164" t="s">
        <v>519</v>
      </c>
      <c r="F6276" s="193">
        <v>45762</v>
      </c>
      <c r="G6276" s="164" t="s">
        <v>650</v>
      </c>
      <c r="H6276" s="194">
        <v>719055</v>
      </c>
      <c r="I6276" s="164" t="s">
        <v>16</v>
      </c>
      <c r="L6276" s="164">
        <v>2024</v>
      </c>
      <c r="M6276" s="164" t="s">
        <v>525</v>
      </c>
      <c r="N6276" s="164" t="s">
        <v>569</v>
      </c>
    </row>
    <row r="6277" spans="1:14" s="164" customFormat="1" ht="15" x14ac:dyDescent="0.15">
      <c r="A6277" s="164" t="s">
        <v>521</v>
      </c>
      <c r="B6277" s="164" t="s">
        <v>647</v>
      </c>
      <c r="C6277" s="164" t="s">
        <v>523</v>
      </c>
      <c r="D6277" s="164" t="s">
        <v>525</v>
      </c>
      <c r="E6277" s="164" t="s">
        <v>531</v>
      </c>
      <c r="F6277" s="193">
        <v>45762</v>
      </c>
      <c r="G6277" s="164" t="s">
        <v>650</v>
      </c>
      <c r="H6277" s="194">
        <v>2134792</v>
      </c>
      <c r="I6277" s="164" t="s">
        <v>16</v>
      </c>
      <c r="L6277" s="164">
        <v>2024</v>
      </c>
      <c r="M6277" s="164" t="s">
        <v>525</v>
      </c>
      <c r="N6277" s="164" t="s">
        <v>569</v>
      </c>
    </row>
    <row r="6278" spans="1:14" s="164" customFormat="1" ht="15" x14ac:dyDescent="0.15">
      <c r="A6278" s="164" t="s">
        <v>521</v>
      </c>
      <c r="B6278" s="164" t="s">
        <v>647</v>
      </c>
      <c r="C6278" s="164" t="s">
        <v>523</v>
      </c>
      <c r="D6278" s="164" t="s">
        <v>525</v>
      </c>
      <c r="E6278" s="164" t="s">
        <v>525</v>
      </c>
      <c r="F6278" s="193">
        <v>45762</v>
      </c>
      <c r="G6278" s="164" t="s">
        <v>648</v>
      </c>
      <c r="H6278" s="194">
        <v>2600</v>
      </c>
      <c r="I6278" s="164" t="s">
        <v>16</v>
      </c>
      <c r="L6278" s="164">
        <v>2024</v>
      </c>
      <c r="M6278" s="164" t="s">
        <v>525</v>
      </c>
      <c r="N6278" s="164" t="s">
        <v>569</v>
      </c>
    </row>
    <row r="6279" spans="1:14" s="164" customFormat="1" ht="15" x14ac:dyDescent="0.15">
      <c r="A6279" s="164" t="s">
        <v>521</v>
      </c>
      <c r="B6279" s="164" t="s">
        <v>647</v>
      </c>
      <c r="C6279" s="164" t="s">
        <v>523</v>
      </c>
      <c r="D6279" s="164" t="s">
        <v>525</v>
      </c>
      <c r="E6279" s="164" t="s">
        <v>531</v>
      </c>
      <c r="F6279" s="193">
        <v>45762</v>
      </c>
      <c r="G6279" s="164" t="s">
        <v>648</v>
      </c>
      <c r="H6279" s="194">
        <v>12584</v>
      </c>
      <c r="I6279" s="164" t="s">
        <v>16</v>
      </c>
      <c r="L6279" s="164">
        <v>2024</v>
      </c>
      <c r="M6279" s="164" t="s">
        <v>525</v>
      </c>
      <c r="N6279" s="164" t="s">
        <v>569</v>
      </c>
    </row>
    <row r="6280" spans="1:14" s="164" customFormat="1" ht="15" x14ac:dyDescent="0.15">
      <c r="A6280" s="164" t="s">
        <v>521</v>
      </c>
      <c r="B6280" s="164" t="s">
        <v>647</v>
      </c>
      <c r="C6280" s="164" t="s">
        <v>523</v>
      </c>
      <c r="D6280" s="164" t="s">
        <v>525</v>
      </c>
      <c r="E6280" s="164" t="s">
        <v>531</v>
      </c>
      <c r="F6280" s="193">
        <v>45762</v>
      </c>
      <c r="G6280" s="164" t="s">
        <v>651</v>
      </c>
      <c r="H6280" s="194">
        <v>43560</v>
      </c>
      <c r="I6280" s="164" t="s">
        <v>16</v>
      </c>
      <c r="L6280" s="164">
        <v>2024</v>
      </c>
      <c r="M6280" s="164" t="s">
        <v>525</v>
      </c>
      <c r="N6280" s="164" t="s">
        <v>569</v>
      </c>
    </row>
    <row r="6281" spans="1:14" s="164" customFormat="1" ht="15" x14ac:dyDescent="0.15">
      <c r="A6281" s="164" t="s">
        <v>521</v>
      </c>
      <c r="B6281" s="164" t="s">
        <v>647</v>
      </c>
      <c r="C6281" s="164" t="s">
        <v>523</v>
      </c>
      <c r="D6281" s="164" t="s">
        <v>525</v>
      </c>
      <c r="E6281" s="164" t="s">
        <v>525</v>
      </c>
      <c r="F6281" s="193">
        <v>45762</v>
      </c>
      <c r="G6281" s="164" t="s">
        <v>649</v>
      </c>
      <c r="H6281" s="194">
        <v>4968524</v>
      </c>
      <c r="I6281" s="164" t="s">
        <v>16</v>
      </c>
      <c r="L6281" s="164">
        <v>2024</v>
      </c>
      <c r="M6281" s="164" t="s">
        <v>525</v>
      </c>
      <c r="N6281" s="164" t="s">
        <v>569</v>
      </c>
    </row>
    <row r="6282" spans="1:14" s="164" customFormat="1" ht="15" x14ac:dyDescent="0.15">
      <c r="A6282" s="164" t="s">
        <v>521</v>
      </c>
      <c r="B6282" s="164" t="s">
        <v>647</v>
      </c>
      <c r="C6282" s="164" t="s">
        <v>523</v>
      </c>
      <c r="D6282" s="164" t="s">
        <v>525</v>
      </c>
      <c r="E6282" s="164" t="s">
        <v>525</v>
      </c>
      <c r="F6282" s="193">
        <v>45762</v>
      </c>
      <c r="G6282" s="164" t="s">
        <v>652</v>
      </c>
      <c r="H6282" s="194">
        <v>381854</v>
      </c>
      <c r="I6282" s="164" t="s">
        <v>16</v>
      </c>
      <c r="L6282" s="164">
        <v>2024</v>
      </c>
      <c r="M6282" s="164" t="s">
        <v>525</v>
      </c>
      <c r="N6282" s="164" t="s">
        <v>569</v>
      </c>
    </row>
    <row r="6283" spans="1:14" s="164" customFormat="1" ht="15" x14ac:dyDescent="0.15">
      <c r="A6283" s="164" t="s">
        <v>521</v>
      </c>
      <c r="B6283" s="164" t="s">
        <v>647</v>
      </c>
      <c r="C6283" s="164" t="s">
        <v>523</v>
      </c>
      <c r="D6283" s="164" t="s">
        <v>525</v>
      </c>
      <c r="E6283" s="164" t="s">
        <v>531</v>
      </c>
      <c r="F6283" s="193">
        <v>45762</v>
      </c>
      <c r="G6283" s="164" t="s">
        <v>652</v>
      </c>
      <c r="H6283" s="194">
        <v>261360</v>
      </c>
      <c r="I6283" s="164" t="s">
        <v>16</v>
      </c>
      <c r="L6283" s="164">
        <v>2024</v>
      </c>
      <c r="M6283" s="164" t="s">
        <v>525</v>
      </c>
      <c r="N6283" s="164" t="s">
        <v>569</v>
      </c>
    </row>
    <row r="6284" spans="1:14" s="164" customFormat="1" ht="15" x14ac:dyDescent="0.15">
      <c r="A6284" s="164" t="s">
        <v>521</v>
      </c>
      <c r="B6284" s="164" t="s">
        <v>617</v>
      </c>
      <c r="C6284" s="164" t="s">
        <v>523</v>
      </c>
      <c r="D6284" s="164" t="s">
        <v>525</v>
      </c>
      <c r="E6284" s="164" t="s">
        <v>531</v>
      </c>
      <c r="F6284" s="193">
        <v>45761</v>
      </c>
      <c r="G6284" s="164" t="s">
        <v>619</v>
      </c>
      <c r="H6284" s="194">
        <v>230030</v>
      </c>
      <c r="I6284" s="164" t="s">
        <v>22</v>
      </c>
      <c r="L6284" s="164">
        <v>2024</v>
      </c>
      <c r="M6284" s="164" t="s">
        <v>525</v>
      </c>
      <c r="N6284" s="164" t="s">
        <v>569</v>
      </c>
    </row>
    <row r="6285" spans="1:14" s="164" customFormat="1" ht="15" x14ac:dyDescent="0.15">
      <c r="A6285" s="164" t="s">
        <v>521</v>
      </c>
      <c r="B6285" s="164" t="s">
        <v>586</v>
      </c>
      <c r="C6285" s="164" t="s">
        <v>523</v>
      </c>
      <c r="D6285" s="164" t="s">
        <v>525</v>
      </c>
      <c r="E6285" s="164" t="s">
        <v>531</v>
      </c>
      <c r="F6285" s="193">
        <v>45761</v>
      </c>
      <c r="G6285" s="164" t="s">
        <v>619</v>
      </c>
      <c r="H6285" s="194">
        <v>322505</v>
      </c>
      <c r="I6285" s="164" t="s">
        <v>22</v>
      </c>
      <c r="L6285" s="164">
        <v>2024</v>
      </c>
      <c r="M6285" s="164" t="s">
        <v>525</v>
      </c>
      <c r="N6285" s="164" t="s">
        <v>569</v>
      </c>
    </row>
    <row r="6286" spans="1:14" s="164" customFormat="1" ht="15" x14ac:dyDescent="0.15">
      <c r="A6286" s="164" t="s">
        <v>521</v>
      </c>
      <c r="B6286" s="164" t="s">
        <v>647</v>
      </c>
      <c r="C6286" s="164" t="s">
        <v>523</v>
      </c>
      <c r="D6286" s="164" t="s">
        <v>525</v>
      </c>
      <c r="E6286" s="164" t="s">
        <v>531</v>
      </c>
      <c r="F6286" s="193">
        <v>45761</v>
      </c>
      <c r="G6286" s="164" t="s">
        <v>653</v>
      </c>
      <c r="H6286" s="194">
        <v>41899</v>
      </c>
      <c r="I6286" s="164" t="s">
        <v>22</v>
      </c>
      <c r="L6286" s="164">
        <v>2024</v>
      </c>
      <c r="M6286" s="164" t="s">
        <v>525</v>
      </c>
      <c r="N6286" s="164" t="s">
        <v>569</v>
      </c>
    </row>
    <row r="6287" spans="1:14" s="164" customFormat="1" ht="15" x14ac:dyDescent="0.15">
      <c r="A6287" s="164" t="s">
        <v>521</v>
      </c>
      <c r="B6287" s="164" t="s">
        <v>617</v>
      </c>
      <c r="C6287" s="164" t="s">
        <v>523</v>
      </c>
      <c r="D6287" s="164" t="s">
        <v>525</v>
      </c>
      <c r="E6287" s="164" t="s">
        <v>525</v>
      </c>
      <c r="F6287" s="193">
        <v>45761</v>
      </c>
      <c r="G6287" s="164" t="s">
        <v>568</v>
      </c>
      <c r="H6287" s="194">
        <v>267265</v>
      </c>
      <c r="I6287" s="164" t="s">
        <v>22</v>
      </c>
      <c r="L6287" s="164">
        <v>2024</v>
      </c>
      <c r="M6287" s="164" t="s">
        <v>525</v>
      </c>
      <c r="N6287" s="164" t="s">
        <v>569</v>
      </c>
    </row>
    <row r="6288" spans="1:14" s="164" customFormat="1" ht="15" x14ac:dyDescent="0.15">
      <c r="A6288" s="164" t="s">
        <v>521</v>
      </c>
      <c r="B6288" s="164" t="s">
        <v>617</v>
      </c>
      <c r="C6288" s="164" t="s">
        <v>523</v>
      </c>
      <c r="D6288" s="164" t="s">
        <v>525</v>
      </c>
      <c r="E6288" s="164" t="s">
        <v>531</v>
      </c>
      <c r="F6288" s="193">
        <v>45761</v>
      </c>
      <c r="G6288" s="164" t="s">
        <v>568</v>
      </c>
      <c r="H6288" s="194">
        <v>132000</v>
      </c>
      <c r="I6288" s="164" t="s">
        <v>22</v>
      </c>
      <c r="L6288" s="164">
        <v>2024</v>
      </c>
      <c r="M6288" s="164" t="s">
        <v>525</v>
      </c>
      <c r="N6288" s="164" t="s">
        <v>569</v>
      </c>
    </row>
    <row r="6289" spans="1:14" s="164" customFormat="1" ht="15" x14ac:dyDescent="0.15">
      <c r="A6289" s="164" t="s">
        <v>521</v>
      </c>
      <c r="B6289" s="164" t="s">
        <v>617</v>
      </c>
      <c r="C6289" s="164" t="s">
        <v>523</v>
      </c>
      <c r="D6289" s="164" t="s">
        <v>525</v>
      </c>
      <c r="E6289" s="164" t="s">
        <v>519</v>
      </c>
      <c r="F6289" s="193">
        <v>45761</v>
      </c>
      <c r="G6289" s="164" t="s">
        <v>589</v>
      </c>
      <c r="H6289" s="194">
        <v>1269840</v>
      </c>
      <c r="I6289" s="164" t="s">
        <v>22</v>
      </c>
      <c r="L6289" s="164">
        <v>2024</v>
      </c>
      <c r="M6289" s="164" t="s">
        <v>525</v>
      </c>
      <c r="N6289" s="164" t="s">
        <v>569</v>
      </c>
    </row>
    <row r="6290" spans="1:14" s="164" customFormat="1" ht="15" x14ac:dyDescent="0.15">
      <c r="A6290" s="164" t="s">
        <v>521</v>
      </c>
      <c r="B6290" s="164" t="s">
        <v>617</v>
      </c>
      <c r="C6290" s="164" t="s">
        <v>523</v>
      </c>
      <c r="D6290" s="164" t="s">
        <v>525</v>
      </c>
      <c r="E6290" s="164" t="s">
        <v>531</v>
      </c>
      <c r="F6290" s="193">
        <v>45761</v>
      </c>
      <c r="G6290" s="164" t="s">
        <v>589</v>
      </c>
      <c r="H6290" s="194">
        <v>2251106</v>
      </c>
      <c r="I6290" s="164" t="s">
        <v>22</v>
      </c>
      <c r="L6290" s="164">
        <v>2024</v>
      </c>
      <c r="M6290" s="164" t="s">
        <v>525</v>
      </c>
      <c r="N6290" s="164" t="s">
        <v>569</v>
      </c>
    </row>
    <row r="6291" spans="1:14" s="164" customFormat="1" ht="15" x14ac:dyDescent="0.15">
      <c r="A6291" s="164" t="s">
        <v>521</v>
      </c>
      <c r="B6291" s="164" t="s">
        <v>638</v>
      </c>
      <c r="C6291" s="164" t="s">
        <v>523</v>
      </c>
      <c r="D6291" s="164" t="s">
        <v>525</v>
      </c>
      <c r="E6291" s="164" t="s">
        <v>519</v>
      </c>
      <c r="F6291" s="193">
        <v>45761</v>
      </c>
      <c r="G6291" s="164" t="s">
        <v>589</v>
      </c>
      <c r="H6291" s="194">
        <v>1109570</v>
      </c>
      <c r="I6291" s="164" t="s">
        <v>22</v>
      </c>
      <c r="L6291" s="164">
        <v>2024</v>
      </c>
      <c r="M6291" s="164" t="s">
        <v>525</v>
      </c>
      <c r="N6291" s="164" t="s">
        <v>569</v>
      </c>
    </row>
    <row r="6292" spans="1:14" s="164" customFormat="1" ht="15" x14ac:dyDescent="0.15">
      <c r="A6292" s="164" t="s">
        <v>521</v>
      </c>
      <c r="B6292" s="164" t="s">
        <v>638</v>
      </c>
      <c r="C6292" s="164" t="s">
        <v>523</v>
      </c>
      <c r="D6292" s="164" t="s">
        <v>525</v>
      </c>
      <c r="E6292" s="164" t="s">
        <v>531</v>
      </c>
      <c r="F6292" s="193">
        <v>45761</v>
      </c>
      <c r="G6292" s="164" t="s">
        <v>589</v>
      </c>
      <c r="H6292" s="194">
        <v>1952280</v>
      </c>
      <c r="I6292" s="164" t="s">
        <v>22</v>
      </c>
      <c r="L6292" s="164">
        <v>2024</v>
      </c>
      <c r="M6292" s="164" t="s">
        <v>525</v>
      </c>
      <c r="N6292" s="164" t="s">
        <v>569</v>
      </c>
    </row>
    <row r="6293" spans="1:14" s="164" customFormat="1" ht="15" x14ac:dyDescent="0.15">
      <c r="A6293" s="164" t="s">
        <v>521</v>
      </c>
      <c r="B6293" s="164" t="s">
        <v>603</v>
      </c>
      <c r="C6293" s="164" t="s">
        <v>523</v>
      </c>
      <c r="D6293" s="164" t="s">
        <v>525</v>
      </c>
      <c r="E6293" s="164" t="s">
        <v>525</v>
      </c>
      <c r="F6293" s="193">
        <v>45761</v>
      </c>
      <c r="G6293" s="164" t="s">
        <v>604</v>
      </c>
      <c r="H6293" s="194">
        <v>39868</v>
      </c>
      <c r="I6293" s="164" t="s">
        <v>22</v>
      </c>
      <c r="L6293" s="164">
        <v>2024</v>
      </c>
      <c r="M6293" s="164" t="s">
        <v>525</v>
      </c>
      <c r="N6293" s="164" t="s">
        <v>569</v>
      </c>
    </row>
    <row r="6294" spans="1:14" s="164" customFormat="1" ht="15" x14ac:dyDescent="0.15">
      <c r="A6294" s="164" t="s">
        <v>521</v>
      </c>
      <c r="B6294" s="164" t="s">
        <v>617</v>
      </c>
      <c r="C6294" s="164" t="s">
        <v>523</v>
      </c>
      <c r="D6294" s="164" t="s">
        <v>525</v>
      </c>
      <c r="E6294" s="164" t="s">
        <v>531</v>
      </c>
      <c r="F6294" s="193">
        <v>45761</v>
      </c>
      <c r="G6294" s="164" t="s">
        <v>23</v>
      </c>
      <c r="H6294" s="194">
        <v>79200</v>
      </c>
      <c r="I6294" s="164" t="s">
        <v>22</v>
      </c>
      <c r="L6294" s="164">
        <v>2024</v>
      </c>
      <c r="M6294" s="164" t="s">
        <v>525</v>
      </c>
      <c r="N6294" s="164" t="s">
        <v>569</v>
      </c>
    </row>
    <row r="6295" spans="1:14" s="164" customFormat="1" ht="15" x14ac:dyDescent="0.15">
      <c r="A6295" s="164" t="s">
        <v>521</v>
      </c>
      <c r="B6295" s="164" t="s">
        <v>617</v>
      </c>
      <c r="C6295" s="164" t="s">
        <v>523</v>
      </c>
      <c r="D6295" s="164" t="s">
        <v>525</v>
      </c>
      <c r="E6295" s="164" t="s">
        <v>531</v>
      </c>
      <c r="F6295" s="193">
        <v>45761</v>
      </c>
      <c r="G6295" s="164" t="s">
        <v>621</v>
      </c>
      <c r="H6295" s="194">
        <v>42900</v>
      </c>
      <c r="I6295" s="164" t="s">
        <v>22</v>
      </c>
      <c r="L6295" s="164">
        <v>2024</v>
      </c>
      <c r="M6295" s="164" t="s">
        <v>525</v>
      </c>
      <c r="N6295" s="164" t="s">
        <v>569</v>
      </c>
    </row>
    <row r="6296" spans="1:14" s="164" customFormat="1" ht="15" x14ac:dyDescent="0.15">
      <c r="A6296" s="164" t="s">
        <v>521</v>
      </c>
      <c r="B6296" s="164" t="s">
        <v>638</v>
      </c>
      <c r="C6296" s="164" t="s">
        <v>523</v>
      </c>
      <c r="D6296" s="164" t="s">
        <v>525</v>
      </c>
      <c r="E6296" s="164" t="s">
        <v>531</v>
      </c>
      <c r="F6296" s="193">
        <v>45761</v>
      </c>
      <c r="G6296" s="164" t="s">
        <v>722</v>
      </c>
      <c r="H6296" s="194">
        <v>10644</v>
      </c>
      <c r="I6296" s="164" t="s">
        <v>22</v>
      </c>
      <c r="L6296" s="164">
        <v>2024</v>
      </c>
      <c r="M6296" s="164" t="s">
        <v>525</v>
      </c>
      <c r="N6296" s="164" t="s">
        <v>569</v>
      </c>
    </row>
    <row r="6297" spans="1:14" s="164" customFormat="1" ht="15" x14ac:dyDescent="0.15">
      <c r="A6297" s="164" t="s">
        <v>521</v>
      </c>
      <c r="B6297" s="164" t="s">
        <v>647</v>
      </c>
      <c r="C6297" s="164" t="s">
        <v>523</v>
      </c>
      <c r="D6297" s="164" t="s">
        <v>525</v>
      </c>
      <c r="E6297" s="164" t="s">
        <v>525</v>
      </c>
      <c r="F6297" s="193">
        <v>45761</v>
      </c>
      <c r="G6297" s="164" t="s">
        <v>650</v>
      </c>
      <c r="H6297" s="194">
        <v>619133</v>
      </c>
      <c r="I6297" s="164" t="s">
        <v>16</v>
      </c>
      <c r="L6297" s="164">
        <v>2024</v>
      </c>
      <c r="M6297" s="164" t="s">
        <v>525</v>
      </c>
      <c r="N6297" s="164" t="s">
        <v>569</v>
      </c>
    </row>
    <row r="6298" spans="1:14" s="164" customFormat="1" ht="15" x14ac:dyDescent="0.15">
      <c r="A6298" s="164" t="s">
        <v>521</v>
      </c>
      <c r="B6298" s="164" t="s">
        <v>647</v>
      </c>
      <c r="C6298" s="164" t="s">
        <v>535</v>
      </c>
      <c r="D6298" s="164" t="s">
        <v>525</v>
      </c>
      <c r="E6298" s="164" t="s">
        <v>519</v>
      </c>
      <c r="F6298" s="193">
        <v>45761</v>
      </c>
      <c r="G6298" s="164" t="s">
        <v>650</v>
      </c>
      <c r="H6298" s="194">
        <v>33660</v>
      </c>
      <c r="I6298" s="164" t="s">
        <v>16</v>
      </c>
      <c r="L6298" s="164">
        <v>2024</v>
      </c>
      <c r="M6298" s="164" t="s">
        <v>525</v>
      </c>
      <c r="N6298" s="164" t="s">
        <v>569</v>
      </c>
    </row>
    <row r="6299" spans="1:14" s="164" customFormat="1" ht="15" x14ac:dyDescent="0.15">
      <c r="A6299" s="164" t="s">
        <v>521</v>
      </c>
      <c r="B6299" s="164" t="s">
        <v>647</v>
      </c>
      <c r="C6299" s="164" t="s">
        <v>523</v>
      </c>
      <c r="D6299" s="164" t="s">
        <v>525</v>
      </c>
      <c r="E6299" s="164" t="s">
        <v>519</v>
      </c>
      <c r="F6299" s="193">
        <v>45761</v>
      </c>
      <c r="G6299" s="164" t="s">
        <v>650</v>
      </c>
      <c r="H6299" s="194">
        <v>271539</v>
      </c>
      <c r="I6299" s="164" t="s">
        <v>16</v>
      </c>
      <c r="L6299" s="164">
        <v>2024</v>
      </c>
      <c r="M6299" s="164" t="s">
        <v>525</v>
      </c>
      <c r="N6299" s="164" t="s">
        <v>569</v>
      </c>
    </row>
    <row r="6300" spans="1:14" s="164" customFormat="1" ht="15" x14ac:dyDescent="0.15">
      <c r="A6300" s="164" t="s">
        <v>521</v>
      </c>
      <c r="B6300" s="164" t="s">
        <v>647</v>
      </c>
      <c r="C6300" s="164" t="s">
        <v>523</v>
      </c>
      <c r="D6300" s="164" t="s">
        <v>525</v>
      </c>
      <c r="E6300" s="164" t="s">
        <v>531</v>
      </c>
      <c r="F6300" s="193">
        <v>45761</v>
      </c>
      <c r="G6300" s="164" t="s">
        <v>650</v>
      </c>
      <c r="H6300" s="194">
        <v>1187219</v>
      </c>
      <c r="I6300" s="164" t="s">
        <v>16</v>
      </c>
      <c r="L6300" s="164">
        <v>2024</v>
      </c>
      <c r="M6300" s="164" t="s">
        <v>525</v>
      </c>
      <c r="N6300" s="164" t="s">
        <v>569</v>
      </c>
    </row>
    <row r="6301" spans="1:14" s="164" customFormat="1" ht="15" x14ac:dyDescent="0.15">
      <c r="A6301" s="164" t="s">
        <v>521</v>
      </c>
      <c r="B6301" s="164" t="s">
        <v>647</v>
      </c>
      <c r="C6301" s="164" t="s">
        <v>523</v>
      </c>
      <c r="D6301" s="164" t="s">
        <v>525</v>
      </c>
      <c r="E6301" s="164" t="s">
        <v>531</v>
      </c>
      <c r="F6301" s="193">
        <v>45761</v>
      </c>
      <c r="G6301" s="164" t="s">
        <v>648</v>
      </c>
      <c r="H6301" s="194">
        <v>107466</v>
      </c>
      <c r="I6301" s="164" t="s">
        <v>16</v>
      </c>
      <c r="L6301" s="164">
        <v>2024</v>
      </c>
      <c r="M6301" s="164" t="s">
        <v>525</v>
      </c>
      <c r="N6301" s="164" t="s">
        <v>569</v>
      </c>
    </row>
    <row r="6302" spans="1:14" s="164" customFormat="1" ht="15" x14ac:dyDescent="0.15">
      <c r="A6302" s="164" t="s">
        <v>521</v>
      </c>
      <c r="B6302" s="164" t="s">
        <v>617</v>
      </c>
      <c r="C6302" s="164" t="s">
        <v>523</v>
      </c>
      <c r="D6302" s="164" t="s">
        <v>525</v>
      </c>
      <c r="E6302" s="164" t="s">
        <v>519</v>
      </c>
      <c r="F6302" s="193">
        <v>45761</v>
      </c>
      <c r="G6302" s="164" t="s">
        <v>651</v>
      </c>
      <c r="H6302" s="194">
        <v>47135</v>
      </c>
      <c r="I6302" s="164" t="s">
        <v>16</v>
      </c>
      <c r="L6302" s="164">
        <v>2024</v>
      </c>
      <c r="M6302" s="164" t="s">
        <v>525</v>
      </c>
      <c r="N6302" s="164" t="s">
        <v>569</v>
      </c>
    </row>
    <row r="6303" spans="1:14" s="164" customFormat="1" ht="15" x14ac:dyDescent="0.15">
      <c r="A6303" s="164" t="s">
        <v>521</v>
      </c>
      <c r="B6303" s="164" t="s">
        <v>647</v>
      </c>
      <c r="C6303" s="164" t="s">
        <v>523</v>
      </c>
      <c r="D6303" s="164" t="s">
        <v>525</v>
      </c>
      <c r="E6303" s="164" t="s">
        <v>525</v>
      </c>
      <c r="F6303" s="193">
        <v>45761</v>
      </c>
      <c r="G6303" s="164" t="s">
        <v>651</v>
      </c>
      <c r="H6303" s="194">
        <v>186151</v>
      </c>
      <c r="I6303" s="164" t="s">
        <v>16</v>
      </c>
      <c r="L6303" s="164">
        <v>2024</v>
      </c>
      <c r="M6303" s="164" t="s">
        <v>525</v>
      </c>
      <c r="N6303" s="164" t="s">
        <v>569</v>
      </c>
    </row>
    <row r="6304" spans="1:14" s="164" customFormat="1" ht="15" x14ac:dyDescent="0.15">
      <c r="A6304" s="164" t="s">
        <v>521</v>
      </c>
      <c r="B6304" s="164" t="s">
        <v>647</v>
      </c>
      <c r="C6304" s="164" t="s">
        <v>523</v>
      </c>
      <c r="D6304" s="164" t="s">
        <v>525</v>
      </c>
      <c r="E6304" s="164" t="s">
        <v>531</v>
      </c>
      <c r="F6304" s="193">
        <v>45761</v>
      </c>
      <c r="G6304" s="164" t="s">
        <v>651</v>
      </c>
      <c r="H6304" s="194">
        <v>285120</v>
      </c>
      <c r="I6304" s="164" t="s">
        <v>16</v>
      </c>
      <c r="L6304" s="164">
        <v>2024</v>
      </c>
      <c r="M6304" s="164" t="s">
        <v>525</v>
      </c>
      <c r="N6304" s="164" t="s">
        <v>569</v>
      </c>
    </row>
    <row r="6305" spans="1:15" s="164" customFormat="1" ht="15" x14ac:dyDescent="0.15">
      <c r="A6305" s="164" t="s">
        <v>521</v>
      </c>
      <c r="B6305" s="164" t="s">
        <v>647</v>
      </c>
      <c r="C6305" s="164" t="s">
        <v>523</v>
      </c>
      <c r="D6305" s="164" t="s">
        <v>525</v>
      </c>
      <c r="E6305" s="164" t="s">
        <v>525</v>
      </c>
      <c r="F6305" s="193">
        <v>45761</v>
      </c>
      <c r="G6305" s="164" t="s">
        <v>649</v>
      </c>
      <c r="H6305" s="194">
        <v>865113</v>
      </c>
      <c r="I6305" s="164" t="s">
        <v>16</v>
      </c>
      <c r="L6305" s="164">
        <v>2024</v>
      </c>
      <c r="M6305" s="164" t="s">
        <v>525</v>
      </c>
      <c r="N6305" s="164" t="s">
        <v>569</v>
      </c>
    </row>
    <row r="6306" spans="1:15" s="164" customFormat="1" ht="15" x14ac:dyDescent="0.15">
      <c r="A6306" s="164" t="s">
        <v>521</v>
      </c>
      <c r="B6306" s="164" t="s">
        <v>647</v>
      </c>
      <c r="C6306" s="164" t="s">
        <v>523</v>
      </c>
      <c r="D6306" s="164" t="s">
        <v>525</v>
      </c>
      <c r="E6306" s="164" t="s">
        <v>531</v>
      </c>
      <c r="F6306" s="193">
        <v>45761</v>
      </c>
      <c r="G6306" s="164" t="s">
        <v>649</v>
      </c>
      <c r="H6306" s="194">
        <v>151481</v>
      </c>
      <c r="I6306" s="164" t="s">
        <v>16</v>
      </c>
      <c r="L6306" s="164">
        <v>2024</v>
      </c>
      <c r="M6306" s="164" t="s">
        <v>525</v>
      </c>
      <c r="N6306" s="164" t="s">
        <v>569</v>
      </c>
    </row>
    <row r="6307" spans="1:15" s="164" customFormat="1" ht="15" x14ac:dyDescent="0.15">
      <c r="A6307" s="164" t="s">
        <v>521</v>
      </c>
      <c r="B6307" s="164" t="s">
        <v>647</v>
      </c>
      <c r="C6307" s="164" t="s">
        <v>523</v>
      </c>
      <c r="D6307" s="164" t="s">
        <v>525</v>
      </c>
      <c r="E6307" s="164" t="s">
        <v>531</v>
      </c>
      <c r="F6307" s="193">
        <v>45761</v>
      </c>
      <c r="G6307" s="164" t="s">
        <v>652</v>
      </c>
      <c r="H6307" s="194">
        <v>128920</v>
      </c>
      <c r="I6307" s="164" t="s">
        <v>16</v>
      </c>
      <c r="L6307" s="164">
        <v>2024</v>
      </c>
      <c r="M6307" s="164" t="s">
        <v>525</v>
      </c>
      <c r="N6307" s="164" t="s">
        <v>569</v>
      </c>
    </row>
    <row r="6308" spans="1:15" s="164" customFormat="1" ht="15" x14ac:dyDescent="0.15">
      <c r="A6308" s="164" t="s">
        <v>521</v>
      </c>
      <c r="B6308" s="164" t="s">
        <v>609</v>
      </c>
      <c r="C6308" s="164" t="s">
        <v>523</v>
      </c>
      <c r="D6308" s="164" t="s">
        <v>530</v>
      </c>
      <c r="E6308" s="164" t="s">
        <v>518</v>
      </c>
      <c r="F6308" s="193">
        <v>45761</v>
      </c>
      <c r="G6308" s="164" t="s">
        <v>25</v>
      </c>
      <c r="H6308" s="194">
        <v>403200</v>
      </c>
      <c r="I6308" s="164" t="s">
        <v>16</v>
      </c>
      <c r="J6308" s="164">
        <v>1008</v>
      </c>
      <c r="L6308" s="164">
        <v>2025</v>
      </c>
      <c r="M6308" s="164" t="s">
        <v>525</v>
      </c>
      <c r="N6308" s="164" t="s">
        <v>526</v>
      </c>
    </row>
    <row r="6309" spans="1:15" s="164" customFormat="1" ht="15" x14ac:dyDescent="0.15">
      <c r="A6309" s="164" t="s">
        <v>521</v>
      </c>
      <c r="B6309" s="164" t="s">
        <v>609</v>
      </c>
      <c r="C6309" s="164" t="s">
        <v>523</v>
      </c>
      <c r="D6309" s="164" t="s">
        <v>524</v>
      </c>
      <c r="E6309" s="164" t="s">
        <v>519</v>
      </c>
      <c r="F6309" s="193">
        <v>45761</v>
      </c>
      <c r="G6309" s="164" t="s">
        <v>25</v>
      </c>
      <c r="H6309" s="194">
        <v>21675</v>
      </c>
      <c r="I6309" s="164" t="s">
        <v>16</v>
      </c>
      <c r="J6309" s="164">
        <v>255</v>
      </c>
      <c r="L6309" s="164">
        <v>2025</v>
      </c>
      <c r="M6309" s="164" t="s">
        <v>525</v>
      </c>
      <c r="N6309" s="164" t="s">
        <v>526</v>
      </c>
    </row>
    <row r="6310" spans="1:15" s="164" customFormat="1" ht="15" x14ac:dyDescent="0.15">
      <c r="A6310" s="164" t="s">
        <v>521</v>
      </c>
      <c r="B6310" s="164" t="s">
        <v>609</v>
      </c>
      <c r="C6310" s="164" t="s">
        <v>523</v>
      </c>
      <c r="D6310" s="164" t="s">
        <v>530</v>
      </c>
      <c r="E6310" s="164" t="s">
        <v>517</v>
      </c>
      <c r="F6310" s="193">
        <v>45761</v>
      </c>
      <c r="G6310" s="164" t="s">
        <v>25</v>
      </c>
      <c r="H6310" s="194">
        <v>3696000</v>
      </c>
      <c r="I6310" s="164" t="s">
        <v>16</v>
      </c>
      <c r="J6310" s="164">
        <v>9240</v>
      </c>
      <c r="L6310" s="164">
        <v>2025</v>
      </c>
      <c r="M6310" s="164" t="s">
        <v>525</v>
      </c>
      <c r="N6310" s="164" t="s">
        <v>526</v>
      </c>
    </row>
    <row r="6311" spans="1:15" s="164" customFormat="1" ht="15" x14ac:dyDescent="0.15">
      <c r="A6311" s="164" t="s">
        <v>521</v>
      </c>
      <c r="B6311" s="164" t="s">
        <v>609</v>
      </c>
      <c r="C6311" s="164" t="s">
        <v>523</v>
      </c>
      <c r="D6311" s="164" t="s">
        <v>530</v>
      </c>
      <c r="E6311" s="164" t="s">
        <v>518</v>
      </c>
      <c r="F6311" s="193">
        <v>45760</v>
      </c>
      <c r="G6311" s="164" t="s">
        <v>25</v>
      </c>
      <c r="H6311" s="194">
        <v>89600</v>
      </c>
      <c r="I6311" s="164" t="s">
        <v>16</v>
      </c>
      <c r="J6311" s="164">
        <v>224</v>
      </c>
      <c r="L6311" s="164">
        <v>2025</v>
      </c>
      <c r="M6311" s="164" t="s">
        <v>525</v>
      </c>
      <c r="N6311" s="164" t="s">
        <v>526</v>
      </c>
    </row>
    <row r="6312" spans="1:15" s="164" customFormat="1" ht="15" x14ac:dyDescent="0.15">
      <c r="A6312" s="164" t="s">
        <v>521</v>
      </c>
      <c r="B6312" s="164" t="s">
        <v>609</v>
      </c>
      <c r="C6312" s="164" t="s">
        <v>523</v>
      </c>
      <c r="D6312" s="164" t="s">
        <v>530</v>
      </c>
      <c r="E6312" s="164" t="s">
        <v>517</v>
      </c>
      <c r="F6312" s="193">
        <v>45760</v>
      </c>
      <c r="G6312" s="164" t="s">
        <v>25</v>
      </c>
      <c r="H6312" s="194">
        <v>89600</v>
      </c>
      <c r="I6312" s="164" t="s">
        <v>16</v>
      </c>
      <c r="J6312" s="164">
        <v>224</v>
      </c>
      <c r="L6312" s="164">
        <v>2025</v>
      </c>
      <c r="M6312" s="164" t="s">
        <v>525</v>
      </c>
      <c r="N6312" s="164" t="s">
        <v>526</v>
      </c>
      <c r="O6312" s="164" t="s">
        <v>726</v>
      </c>
    </row>
    <row r="6313" spans="1:15" s="164" customFormat="1" ht="15" x14ac:dyDescent="0.15">
      <c r="A6313" s="164" t="s">
        <v>521</v>
      </c>
      <c r="B6313" s="164" t="s">
        <v>609</v>
      </c>
      <c r="C6313" s="164" t="s">
        <v>523</v>
      </c>
      <c r="D6313" s="164" t="s">
        <v>524</v>
      </c>
      <c r="E6313" s="164" t="s">
        <v>519</v>
      </c>
      <c r="F6313" s="193">
        <v>45760</v>
      </c>
      <c r="G6313" s="164" t="s">
        <v>25</v>
      </c>
      <c r="H6313" s="194">
        <v>7225</v>
      </c>
      <c r="I6313" s="164" t="s">
        <v>16</v>
      </c>
      <c r="J6313" s="164">
        <v>85</v>
      </c>
      <c r="L6313" s="164">
        <v>2025</v>
      </c>
      <c r="M6313" s="164" t="s">
        <v>525</v>
      </c>
      <c r="N6313" s="164" t="s">
        <v>526</v>
      </c>
    </row>
    <row r="6314" spans="1:15" s="164" customFormat="1" ht="15" x14ac:dyDescent="0.15">
      <c r="A6314" s="164" t="s">
        <v>521</v>
      </c>
      <c r="B6314" s="164" t="s">
        <v>609</v>
      </c>
      <c r="C6314" s="164" t="s">
        <v>523</v>
      </c>
      <c r="D6314" s="164" t="s">
        <v>530</v>
      </c>
      <c r="E6314" s="164" t="s">
        <v>517</v>
      </c>
      <c r="F6314" s="193">
        <v>45760</v>
      </c>
      <c r="G6314" s="164" t="s">
        <v>25</v>
      </c>
      <c r="H6314" s="194">
        <v>1702400</v>
      </c>
      <c r="I6314" s="164" t="s">
        <v>16</v>
      </c>
      <c r="J6314" s="164">
        <v>4256</v>
      </c>
      <c r="L6314" s="164">
        <v>2025</v>
      </c>
      <c r="M6314" s="164" t="s">
        <v>525</v>
      </c>
      <c r="N6314" s="164" t="s">
        <v>526</v>
      </c>
    </row>
    <row r="6315" spans="1:15" s="164" customFormat="1" ht="15" x14ac:dyDescent="0.15">
      <c r="A6315" s="164" t="s">
        <v>521</v>
      </c>
      <c r="B6315" s="164" t="s">
        <v>609</v>
      </c>
      <c r="C6315" s="164" t="s">
        <v>523</v>
      </c>
      <c r="D6315" s="164" t="s">
        <v>530</v>
      </c>
      <c r="E6315" s="164" t="s">
        <v>517</v>
      </c>
      <c r="F6315" s="193">
        <v>45759</v>
      </c>
      <c r="G6315" s="164" t="s">
        <v>25</v>
      </c>
      <c r="H6315" s="194">
        <v>224000</v>
      </c>
      <c r="I6315" s="164" t="s">
        <v>16</v>
      </c>
      <c r="J6315" s="164">
        <v>560</v>
      </c>
      <c r="L6315" s="164">
        <v>2025</v>
      </c>
      <c r="M6315" s="164" t="s">
        <v>525</v>
      </c>
      <c r="N6315" s="164" t="s">
        <v>526</v>
      </c>
      <c r="O6315" s="164" t="s">
        <v>727</v>
      </c>
    </row>
    <row r="6316" spans="1:15" s="164" customFormat="1" ht="15" x14ac:dyDescent="0.15">
      <c r="A6316" s="164" t="s">
        <v>521</v>
      </c>
      <c r="B6316" s="164" t="s">
        <v>609</v>
      </c>
      <c r="C6316" s="164" t="s">
        <v>523</v>
      </c>
      <c r="D6316" s="164" t="s">
        <v>530</v>
      </c>
      <c r="E6316" s="164" t="s">
        <v>518</v>
      </c>
      <c r="F6316" s="193">
        <v>45759</v>
      </c>
      <c r="G6316" s="164" t="s">
        <v>25</v>
      </c>
      <c r="H6316" s="194">
        <v>313600</v>
      </c>
      <c r="I6316" s="164" t="s">
        <v>16</v>
      </c>
      <c r="J6316" s="164">
        <v>784</v>
      </c>
      <c r="L6316" s="164">
        <v>2025</v>
      </c>
      <c r="M6316" s="164" t="s">
        <v>525</v>
      </c>
      <c r="N6316" s="164" t="s">
        <v>526</v>
      </c>
    </row>
    <row r="6317" spans="1:15" s="164" customFormat="1" ht="15" x14ac:dyDescent="0.15">
      <c r="A6317" s="164" t="s">
        <v>521</v>
      </c>
      <c r="B6317" s="164" t="s">
        <v>609</v>
      </c>
      <c r="C6317" s="164" t="s">
        <v>523</v>
      </c>
      <c r="D6317" s="164" t="s">
        <v>524</v>
      </c>
      <c r="E6317" s="164" t="s">
        <v>519</v>
      </c>
      <c r="F6317" s="193">
        <v>45759</v>
      </c>
      <c r="G6317" s="164" t="s">
        <v>25</v>
      </c>
      <c r="H6317" s="194">
        <v>14450</v>
      </c>
      <c r="I6317" s="164" t="s">
        <v>16</v>
      </c>
      <c r="J6317" s="164">
        <v>170</v>
      </c>
      <c r="L6317" s="164">
        <v>2025</v>
      </c>
      <c r="M6317" s="164" t="s">
        <v>525</v>
      </c>
      <c r="N6317" s="164" t="s">
        <v>526</v>
      </c>
    </row>
    <row r="6318" spans="1:15" s="164" customFormat="1" ht="15" x14ac:dyDescent="0.15">
      <c r="A6318" s="164" t="s">
        <v>521</v>
      </c>
      <c r="B6318" s="164" t="s">
        <v>609</v>
      </c>
      <c r="C6318" s="164" t="s">
        <v>523</v>
      </c>
      <c r="D6318" s="164" t="s">
        <v>530</v>
      </c>
      <c r="E6318" s="164" t="s">
        <v>517</v>
      </c>
      <c r="F6318" s="193">
        <v>45759</v>
      </c>
      <c r="G6318" s="164" t="s">
        <v>25</v>
      </c>
      <c r="H6318" s="194">
        <v>2844800</v>
      </c>
      <c r="I6318" s="164" t="s">
        <v>16</v>
      </c>
      <c r="J6318" s="164">
        <v>7112</v>
      </c>
      <c r="L6318" s="164">
        <v>2025</v>
      </c>
      <c r="M6318" s="164" t="s">
        <v>525</v>
      </c>
      <c r="N6318" s="164" t="s">
        <v>526</v>
      </c>
    </row>
    <row r="6319" spans="1:15" s="164" customFormat="1" ht="15" x14ac:dyDescent="0.15">
      <c r="A6319" s="164" t="s">
        <v>521</v>
      </c>
      <c r="B6319" s="164" t="s">
        <v>609</v>
      </c>
      <c r="C6319" s="164" t="s">
        <v>523</v>
      </c>
      <c r="D6319" s="164" t="s">
        <v>530</v>
      </c>
      <c r="E6319" s="164" t="s">
        <v>517</v>
      </c>
      <c r="F6319" s="193">
        <v>45758</v>
      </c>
      <c r="G6319" s="164" t="s">
        <v>25</v>
      </c>
      <c r="H6319" s="194">
        <v>224000</v>
      </c>
      <c r="I6319" s="164" t="s">
        <v>16</v>
      </c>
      <c r="J6319" s="164">
        <v>560</v>
      </c>
      <c r="L6319" s="164">
        <v>2025</v>
      </c>
      <c r="M6319" s="164" t="s">
        <v>525</v>
      </c>
      <c r="N6319" s="164" t="s">
        <v>526</v>
      </c>
      <c r="O6319" s="164" t="s">
        <v>728</v>
      </c>
    </row>
    <row r="6320" spans="1:15" s="164" customFormat="1" ht="15" x14ac:dyDescent="0.15">
      <c r="A6320" s="164" t="s">
        <v>521</v>
      </c>
      <c r="B6320" s="164" t="s">
        <v>647</v>
      </c>
      <c r="C6320" s="164" t="s">
        <v>523</v>
      </c>
      <c r="D6320" s="164" t="s">
        <v>525</v>
      </c>
      <c r="E6320" s="164" t="s">
        <v>519</v>
      </c>
      <c r="F6320" s="193">
        <v>45758</v>
      </c>
      <c r="G6320" s="164" t="s">
        <v>650</v>
      </c>
      <c r="H6320" s="194">
        <v>326236</v>
      </c>
      <c r="I6320" s="164" t="s">
        <v>16</v>
      </c>
      <c r="L6320" s="164">
        <v>2024</v>
      </c>
      <c r="M6320" s="164" t="s">
        <v>525</v>
      </c>
      <c r="N6320" s="164" t="s">
        <v>569</v>
      </c>
    </row>
    <row r="6321" spans="1:14" s="164" customFormat="1" ht="15" x14ac:dyDescent="0.15">
      <c r="A6321" s="164" t="s">
        <v>521</v>
      </c>
      <c r="B6321" s="164" t="s">
        <v>609</v>
      </c>
      <c r="C6321" s="164" t="s">
        <v>523</v>
      </c>
      <c r="D6321" s="164" t="s">
        <v>530</v>
      </c>
      <c r="E6321" s="164" t="s">
        <v>518</v>
      </c>
      <c r="F6321" s="193">
        <v>45758</v>
      </c>
      <c r="G6321" s="164" t="s">
        <v>25</v>
      </c>
      <c r="H6321" s="194">
        <v>358400</v>
      </c>
      <c r="I6321" s="164" t="s">
        <v>16</v>
      </c>
      <c r="J6321" s="164">
        <v>896</v>
      </c>
      <c r="L6321" s="164">
        <v>2025</v>
      </c>
      <c r="M6321" s="164" t="s">
        <v>525</v>
      </c>
      <c r="N6321" s="164" t="s">
        <v>526</v>
      </c>
    </row>
    <row r="6322" spans="1:14" s="164" customFormat="1" ht="15" x14ac:dyDescent="0.15">
      <c r="A6322" s="164" t="s">
        <v>521</v>
      </c>
      <c r="B6322" s="164" t="s">
        <v>647</v>
      </c>
      <c r="C6322" s="164" t="s">
        <v>523</v>
      </c>
      <c r="D6322" s="164" t="s">
        <v>525</v>
      </c>
      <c r="E6322" s="164" t="s">
        <v>531</v>
      </c>
      <c r="F6322" s="193">
        <v>45758</v>
      </c>
      <c r="G6322" s="164" t="s">
        <v>650</v>
      </c>
      <c r="H6322" s="194">
        <v>1207593</v>
      </c>
      <c r="I6322" s="164" t="s">
        <v>16</v>
      </c>
      <c r="L6322" s="164">
        <v>2024</v>
      </c>
      <c r="M6322" s="164" t="s">
        <v>525</v>
      </c>
      <c r="N6322" s="164" t="s">
        <v>569</v>
      </c>
    </row>
    <row r="6323" spans="1:14" s="164" customFormat="1" ht="15" x14ac:dyDescent="0.15">
      <c r="A6323" s="164" t="s">
        <v>521</v>
      </c>
      <c r="B6323" s="164" t="s">
        <v>609</v>
      </c>
      <c r="C6323" s="164" t="s">
        <v>523</v>
      </c>
      <c r="D6323" s="164" t="s">
        <v>524</v>
      </c>
      <c r="E6323" s="164" t="s">
        <v>519</v>
      </c>
      <c r="F6323" s="193">
        <v>45758</v>
      </c>
      <c r="G6323" s="164" t="s">
        <v>25</v>
      </c>
      <c r="H6323" s="194">
        <v>28900</v>
      </c>
      <c r="I6323" s="164" t="s">
        <v>16</v>
      </c>
      <c r="J6323" s="164">
        <v>340</v>
      </c>
      <c r="L6323" s="164">
        <v>2025</v>
      </c>
      <c r="M6323" s="164" t="s">
        <v>525</v>
      </c>
      <c r="N6323" s="164" t="s">
        <v>526</v>
      </c>
    </row>
    <row r="6324" spans="1:14" s="164" customFormat="1" ht="15" x14ac:dyDescent="0.15">
      <c r="A6324" s="164" t="s">
        <v>521</v>
      </c>
      <c r="B6324" s="164" t="s">
        <v>647</v>
      </c>
      <c r="C6324" s="164" t="s">
        <v>523</v>
      </c>
      <c r="D6324" s="164" t="s">
        <v>525</v>
      </c>
      <c r="E6324" s="164" t="s">
        <v>525</v>
      </c>
      <c r="F6324" s="193">
        <v>45758</v>
      </c>
      <c r="G6324" s="164" t="s">
        <v>648</v>
      </c>
      <c r="H6324" s="194">
        <v>39519</v>
      </c>
      <c r="I6324" s="164" t="s">
        <v>16</v>
      </c>
      <c r="L6324" s="164">
        <v>2024</v>
      </c>
      <c r="M6324" s="164" t="s">
        <v>525</v>
      </c>
      <c r="N6324" s="164" t="s">
        <v>569</v>
      </c>
    </row>
    <row r="6325" spans="1:14" s="164" customFormat="1" ht="15" x14ac:dyDescent="0.15">
      <c r="A6325" s="164" t="s">
        <v>521</v>
      </c>
      <c r="B6325" s="164" t="s">
        <v>609</v>
      </c>
      <c r="C6325" s="164" t="s">
        <v>523</v>
      </c>
      <c r="D6325" s="164" t="s">
        <v>530</v>
      </c>
      <c r="E6325" s="164" t="s">
        <v>517</v>
      </c>
      <c r="F6325" s="193">
        <v>45758</v>
      </c>
      <c r="G6325" s="164" t="s">
        <v>25</v>
      </c>
      <c r="H6325" s="194">
        <v>2912000</v>
      </c>
      <c r="I6325" s="164" t="s">
        <v>16</v>
      </c>
      <c r="J6325" s="164">
        <v>7280</v>
      </c>
      <c r="L6325" s="164">
        <v>2025</v>
      </c>
      <c r="M6325" s="164" t="s">
        <v>525</v>
      </c>
      <c r="N6325" s="164" t="s">
        <v>526</v>
      </c>
    </row>
    <row r="6326" spans="1:14" s="164" customFormat="1" ht="15" x14ac:dyDescent="0.15">
      <c r="A6326" s="164" t="s">
        <v>521</v>
      </c>
      <c r="B6326" s="164" t="s">
        <v>647</v>
      </c>
      <c r="C6326" s="164" t="s">
        <v>523</v>
      </c>
      <c r="D6326" s="164" t="s">
        <v>525</v>
      </c>
      <c r="E6326" s="164" t="s">
        <v>531</v>
      </c>
      <c r="F6326" s="193">
        <v>45758</v>
      </c>
      <c r="G6326" s="164" t="s">
        <v>648</v>
      </c>
      <c r="H6326" s="194">
        <v>31858</v>
      </c>
      <c r="I6326" s="164" t="s">
        <v>16</v>
      </c>
      <c r="L6326" s="164">
        <v>2024</v>
      </c>
      <c r="M6326" s="164" t="s">
        <v>525</v>
      </c>
      <c r="N6326" s="164" t="s">
        <v>569</v>
      </c>
    </row>
    <row r="6327" spans="1:14" s="164" customFormat="1" ht="15" x14ac:dyDescent="0.15">
      <c r="A6327" s="164" t="s">
        <v>521</v>
      </c>
      <c r="B6327" s="164" t="s">
        <v>617</v>
      </c>
      <c r="C6327" s="164" t="s">
        <v>523</v>
      </c>
      <c r="D6327" s="164" t="s">
        <v>525</v>
      </c>
      <c r="E6327" s="164" t="s">
        <v>519</v>
      </c>
      <c r="F6327" s="193">
        <v>45758</v>
      </c>
      <c r="G6327" s="164" t="s">
        <v>651</v>
      </c>
      <c r="H6327" s="194">
        <v>47135</v>
      </c>
      <c r="I6327" s="164" t="s">
        <v>16</v>
      </c>
      <c r="L6327" s="164">
        <v>2024</v>
      </c>
      <c r="M6327" s="164" t="s">
        <v>525</v>
      </c>
      <c r="N6327" s="164" t="s">
        <v>569</v>
      </c>
    </row>
    <row r="6328" spans="1:14" s="164" customFormat="1" ht="15" x14ac:dyDescent="0.15">
      <c r="A6328" s="164" t="s">
        <v>521</v>
      </c>
      <c r="B6328" s="164" t="s">
        <v>647</v>
      </c>
      <c r="C6328" s="164" t="s">
        <v>523</v>
      </c>
      <c r="D6328" s="164" t="s">
        <v>525</v>
      </c>
      <c r="E6328" s="164" t="s">
        <v>525</v>
      </c>
      <c r="F6328" s="193">
        <v>45758</v>
      </c>
      <c r="G6328" s="164" t="s">
        <v>651</v>
      </c>
      <c r="H6328" s="194">
        <v>48468</v>
      </c>
      <c r="I6328" s="164" t="s">
        <v>16</v>
      </c>
      <c r="L6328" s="164">
        <v>2024</v>
      </c>
      <c r="M6328" s="164" t="s">
        <v>525</v>
      </c>
      <c r="N6328" s="164" t="s">
        <v>569</v>
      </c>
    </row>
    <row r="6329" spans="1:14" s="164" customFormat="1" ht="15" x14ac:dyDescent="0.15">
      <c r="A6329" s="164" t="s">
        <v>521</v>
      </c>
      <c r="B6329" s="164" t="s">
        <v>647</v>
      </c>
      <c r="C6329" s="164" t="s">
        <v>523</v>
      </c>
      <c r="D6329" s="164" t="s">
        <v>525</v>
      </c>
      <c r="E6329" s="164" t="s">
        <v>531</v>
      </c>
      <c r="F6329" s="193">
        <v>45758</v>
      </c>
      <c r="G6329" s="164" t="s">
        <v>651</v>
      </c>
      <c r="H6329" s="194">
        <v>41017</v>
      </c>
      <c r="I6329" s="164" t="s">
        <v>16</v>
      </c>
      <c r="L6329" s="164">
        <v>2024</v>
      </c>
      <c r="M6329" s="164" t="s">
        <v>525</v>
      </c>
      <c r="N6329" s="164" t="s">
        <v>569</v>
      </c>
    </row>
    <row r="6330" spans="1:14" s="164" customFormat="1" ht="15" x14ac:dyDescent="0.15">
      <c r="A6330" s="164" t="s">
        <v>521</v>
      </c>
      <c r="B6330" s="164" t="s">
        <v>647</v>
      </c>
      <c r="C6330" s="164" t="s">
        <v>523</v>
      </c>
      <c r="D6330" s="164" t="s">
        <v>525</v>
      </c>
      <c r="E6330" s="164" t="s">
        <v>525</v>
      </c>
      <c r="F6330" s="193">
        <v>45758</v>
      </c>
      <c r="G6330" s="164" t="s">
        <v>649</v>
      </c>
      <c r="H6330" s="194">
        <v>464222</v>
      </c>
      <c r="I6330" s="164" t="s">
        <v>16</v>
      </c>
      <c r="L6330" s="164">
        <v>2024</v>
      </c>
      <c r="M6330" s="164" t="s">
        <v>525</v>
      </c>
      <c r="N6330" s="164" t="s">
        <v>569</v>
      </c>
    </row>
    <row r="6331" spans="1:14" s="164" customFormat="1" ht="15" x14ac:dyDescent="0.15">
      <c r="A6331" s="164" t="s">
        <v>521</v>
      </c>
      <c r="B6331" s="164" t="s">
        <v>647</v>
      </c>
      <c r="C6331" s="164" t="s">
        <v>523</v>
      </c>
      <c r="D6331" s="164" t="s">
        <v>525</v>
      </c>
      <c r="E6331" s="164" t="s">
        <v>531</v>
      </c>
      <c r="F6331" s="193">
        <v>45758</v>
      </c>
      <c r="G6331" s="164" t="s">
        <v>649</v>
      </c>
      <c r="H6331" s="194">
        <v>79552</v>
      </c>
      <c r="I6331" s="164" t="s">
        <v>16</v>
      </c>
      <c r="L6331" s="164">
        <v>2024</v>
      </c>
      <c r="M6331" s="164" t="s">
        <v>525</v>
      </c>
      <c r="N6331" s="164" t="s">
        <v>569</v>
      </c>
    </row>
    <row r="6332" spans="1:14" s="164" customFormat="1" ht="15" x14ac:dyDescent="0.15">
      <c r="A6332" s="164" t="s">
        <v>521</v>
      </c>
      <c r="B6332" s="164" t="s">
        <v>647</v>
      </c>
      <c r="C6332" s="164" t="s">
        <v>523</v>
      </c>
      <c r="D6332" s="164" t="s">
        <v>525</v>
      </c>
      <c r="E6332" s="164" t="s">
        <v>531</v>
      </c>
      <c r="F6332" s="193">
        <v>45758</v>
      </c>
      <c r="G6332" s="164" t="s">
        <v>653</v>
      </c>
      <c r="H6332" s="194">
        <v>79847</v>
      </c>
      <c r="I6332" s="164" t="s">
        <v>22</v>
      </c>
      <c r="L6332" s="164">
        <v>2024</v>
      </c>
      <c r="M6332" s="164" t="s">
        <v>525</v>
      </c>
      <c r="N6332" s="164" t="s">
        <v>569</v>
      </c>
    </row>
    <row r="6333" spans="1:14" s="164" customFormat="1" ht="15" x14ac:dyDescent="0.15">
      <c r="A6333" s="164" t="s">
        <v>521</v>
      </c>
      <c r="B6333" s="164" t="s">
        <v>617</v>
      </c>
      <c r="C6333" s="164" t="s">
        <v>523</v>
      </c>
      <c r="D6333" s="164" t="s">
        <v>525</v>
      </c>
      <c r="E6333" s="164" t="s">
        <v>525</v>
      </c>
      <c r="F6333" s="193">
        <v>45758</v>
      </c>
      <c r="G6333" s="164" t="s">
        <v>589</v>
      </c>
      <c r="H6333" s="194">
        <v>24028</v>
      </c>
      <c r="I6333" s="164" t="s">
        <v>22</v>
      </c>
      <c r="L6333" s="164">
        <v>2024</v>
      </c>
      <c r="M6333" s="164" t="s">
        <v>525</v>
      </c>
      <c r="N6333" s="164" t="s">
        <v>569</v>
      </c>
    </row>
    <row r="6334" spans="1:14" s="164" customFormat="1" ht="15" x14ac:dyDescent="0.15">
      <c r="A6334" s="164" t="s">
        <v>521</v>
      </c>
      <c r="B6334" s="164" t="s">
        <v>617</v>
      </c>
      <c r="C6334" s="164" t="s">
        <v>523</v>
      </c>
      <c r="D6334" s="164" t="s">
        <v>525</v>
      </c>
      <c r="E6334" s="164" t="s">
        <v>531</v>
      </c>
      <c r="F6334" s="193">
        <v>45758</v>
      </c>
      <c r="G6334" s="164" t="s">
        <v>589</v>
      </c>
      <c r="H6334" s="194">
        <v>245124</v>
      </c>
      <c r="I6334" s="164" t="s">
        <v>22</v>
      </c>
      <c r="L6334" s="164">
        <v>2024</v>
      </c>
      <c r="M6334" s="164" t="s">
        <v>525</v>
      </c>
      <c r="N6334" s="164" t="s">
        <v>569</v>
      </c>
    </row>
    <row r="6335" spans="1:14" s="164" customFormat="1" ht="15" x14ac:dyDescent="0.15">
      <c r="A6335" s="164" t="s">
        <v>521</v>
      </c>
      <c r="B6335" s="164" t="s">
        <v>686</v>
      </c>
      <c r="C6335" s="164" t="s">
        <v>523</v>
      </c>
      <c r="D6335" s="164" t="s">
        <v>525</v>
      </c>
      <c r="E6335" s="164" t="s">
        <v>525</v>
      </c>
      <c r="F6335" s="193">
        <v>45758</v>
      </c>
      <c r="G6335" s="164" t="s">
        <v>589</v>
      </c>
      <c r="H6335" s="194">
        <v>227858</v>
      </c>
      <c r="I6335" s="164" t="s">
        <v>22</v>
      </c>
      <c r="L6335" s="164">
        <v>2024</v>
      </c>
      <c r="M6335" s="164" t="s">
        <v>525</v>
      </c>
      <c r="N6335" s="164" t="s">
        <v>569</v>
      </c>
    </row>
    <row r="6336" spans="1:14" s="164" customFormat="1" ht="15" x14ac:dyDescent="0.15">
      <c r="A6336" s="164" t="s">
        <v>521</v>
      </c>
      <c r="B6336" s="164" t="s">
        <v>603</v>
      </c>
      <c r="C6336" s="164" t="s">
        <v>523</v>
      </c>
      <c r="D6336" s="164" t="s">
        <v>525</v>
      </c>
      <c r="E6336" s="164" t="s">
        <v>525</v>
      </c>
      <c r="F6336" s="193">
        <v>45758</v>
      </c>
      <c r="G6336" s="164" t="s">
        <v>604</v>
      </c>
      <c r="H6336" s="194">
        <v>5210</v>
      </c>
      <c r="I6336" s="164" t="s">
        <v>22</v>
      </c>
      <c r="L6336" s="164">
        <v>2024</v>
      </c>
      <c r="M6336" s="164" t="s">
        <v>525</v>
      </c>
      <c r="N6336" s="164" t="s">
        <v>569</v>
      </c>
    </row>
    <row r="6337" spans="1:15" s="164" customFormat="1" ht="15" x14ac:dyDescent="0.15">
      <c r="A6337" s="164" t="s">
        <v>521</v>
      </c>
      <c r="B6337" s="164" t="s">
        <v>617</v>
      </c>
      <c r="C6337" s="164" t="s">
        <v>523</v>
      </c>
      <c r="D6337" s="164" t="s">
        <v>525</v>
      </c>
      <c r="E6337" s="164" t="s">
        <v>525</v>
      </c>
      <c r="F6337" s="193">
        <v>45758</v>
      </c>
      <c r="G6337" s="164" t="s">
        <v>23</v>
      </c>
      <c r="H6337" s="194">
        <v>734132</v>
      </c>
      <c r="I6337" s="164" t="s">
        <v>22</v>
      </c>
      <c r="L6337" s="164">
        <v>2024</v>
      </c>
      <c r="M6337" s="164" t="s">
        <v>525</v>
      </c>
      <c r="N6337" s="164" t="s">
        <v>569</v>
      </c>
    </row>
    <row r="6338" spans="1:15" s="164" customFormat="1" ht="15" x14ac:dyDescent="0.15">
      <c r="A6338" s="164" t="s">
        <v>521</v>
      </c>
      <c r="B6338" s="164" t="s">
        <v>617</v>
      </c>
      <c r="C6338" s="164" t="s">
        <v>523</v>
      </c>
      <c r="D6338" s="164" t="s">
        <v>525</v>
      </c>
      <c r="E6338" s="164" t="s">
        <v>531</v>
      </c>
      <c r="F6338" s="193">
        <v>45758</v>
      </c>
      <c r="G6338" s="164" t="s">
        <v>23</v>
      </c>
      <c r="H6338" s="194">
        <v>2588300</v>
      </c>
      <c r="I6338" s="164" t="s">
        <v>22</v>
      </c>
      <c r="L6338" s="164">
        <v>2024</v>
      </c>
      <c r="M6338" s="164" t="s">
        <v>525</v>
      </c>
      <c r="N6338" s="164" t="s">
        <v>569</v>
      </c>
    </row>
    <row r="6339" spans="1:15" s="164" customFormat="1" ht="15" x14ac:dyDescent="0.15">
      <c r="A6339" s="164" t="s">
        <v>521</v>
      </c>
      <c r="B6339" s="164" t="s">
        <v>586</v>
      </c>
      <c r="C6339" s="164" t="s">
        <v>523</v>
      </c>
      <c r="D6339" s="164" t="s">
        <v>525</v>
      </c>
      <c r="E6339" s="164" t="s">
        <v>531</v>
      </c>
      <c r="F6339" s="193">
        <v>45758</v>
      </c>
      <c r="G6339" s="164" t="s">
        <v>23</v>
      </c>
      <c r="H6339" s="194">
        <v>87318</v>
      </c>
      <c r="I6339" s="164" t="s">
        <v>22</v>
      </c>
      <c r="L6339" s="164">
        <v>2024</v>
      </c>
      <c r="M6339" s="164" t="s">
        <v>525</v>
      </c>
      <c r="N6339" s="164" t="s">
        <v>569</v>
      </c>
    </row>
    <row r="6340" spans="1:15" s="164" customFormat="1" ht="15" x14ac:dyDescent="0.15">
      <c r="A6340" s="164" t="s">
        <v>521</v>
      </c>
      <c r="B6340" s="164" t="s">
        <v>617</v>
      </c>
      <c r="C6340" s="164" t="s">
        <v>523</v>
      </c>
      <c r="D6340" s="164" t="s">
        <v>525</v>
      </c>
      <c r="E6340" s="164" t="s">
        <v>531</v>
      </c>
      <c r="F6340" s="193">
        <v>45758</v>
      </c>
      <c r="G6340" s="164" t="s">
        <v>621</v>
      </c>
      <c r="H6340" s="194">
        <v>479600</v>
      </c>
      <c r="I6340" s="164" t="s">
        <v>22</v>
      </c>
      <c r="L6340" s="164">
        <v>2024</v>
      </c>
      <c r="M6340" s="164" t="s">
        <v>525</v>
      </c>
      <c r="N6340" s="164" t="s">
        <v>569</v>
      </c>
    </row>
    <row r="6341" spans="1:15" s="164" customFormat="1" ht="15" x14ac:dyDescent="0.15">
      <c r="A6341" s="164" t="s">
        <v>521</v>
      </c>
      <c r="B6341" s="164" t="s">
        <v>609</v>
      </c>
      <c r="C6341" s="164" t="s">
        <v>523</v>
      </c>
      <c r="D6341" s="164" t="s">
        <v>530</v>
      </c>
      <c r="E6341" s="164" t="s">
        <v>518</v>
      </c>
      <c r="F6341" s="193">
        <v>45757</v>
      </c>
      <c r="G6341" s="164" t="s">
        <v>25</v>
      </c>
      <c r="H6341" s="194">
        <v>313600</v>
      </c>
      <c r="I6341" s="164" t="s">
        <v>16</v>
      </c>
      <c r="J6341" s="164">
        <v>784</v>
      </c>
      <c r="L6341" s="164">
        <v>2025</v>
      </c>
      <c r="M6341" s="164" t="s">
        <v>525</v>
      </c>
      <c r="N6341" s="164" t="s">
        <v>526</v>
      </c>
    </row>
    <row r="6342" spans="1:15" s="164" customFormat="1" ht="15" x14ac:dyDescent="0.15">
      <c r="A6342" s="164" t="s">
        <v>521</v>
      </c>
      <c r="B6342" s="164" t="s">
        <v>647</v>
      </c>
      <c r="C6342" s="164" t="s">
        <v>523</v>
      </c>
      <c r="D6342" s="164" t="s">
        <v>525</v>
      </c>
      <c r="E6342" s="164" t="s">
        <v>525</v>
      </c>
      <c r="F6342" s="193">
        <v>45757</v>
      </c>
      <c r="G6342" s="164" t="s">
        <v>650</v>
      </c>
      <c r="H6342" s="194">
        <v>531406</v>
      </c>
      <c r="I6342" s="164" t="s">
        <v>16</v>
      </c>
      <c r="L6342" s="164">
        <v>2024</v>
      </c>
      <c r="M6342" s="164" t="s">
        <v>525</v>
      </c>
      <c r="N6342" s="164" t="s">
        <v>569</v>
      </c>
    </row>
    <row r="6343" spans="1:15" s="164" customFormat="1" ht="15" x14ac:dyDescent="0.15">
      <c r="A6343" s="164" t="s">
        <v>521</v>
      </c>
      <c r="B6343" s="164" t="s">
        <v>609</v>
      </c>
      <c r="C6343" s="164" t="s">
        <v>523</v>
      </c>
      <c r="D6343" s="164" t="s">
        <v>524</v>
      </c>
      <c r="E6343" s="164" t="s">
        <v>519</v>
      </c>
      <c r="F6343" s="193">
        <v>45757</v>
      </c>
      <c r="G6343" s="164" t="s">
        <v>25</v>
      </c>
      <c r="H6343" s="194">
        <v>21675</v>
      </c>
      <c r="I6343" s="164" t="s">
        <v>16</v>
      </c>
      <c r="J6343" s="164">
        <v>255</v>
      </c>
      <c r="L6343" s="164">
        <v>2025</v>
      </c>
      <c r="M6343" s="164" t="s">
        <v>525</v>
      </c>
      <c r="N6343" s="164" t="s">
        <v>526</v>
      </c>
    </row>
    <row r="6344" spans="1:15" s="164" customFormat="1" ht="15" x14ac:dyDescent="0.15">
      <c r="A6344" s="164" t="s">
        <v>521</v>
      </c>
      <c r="B6344" s="164" t="s">
        <v>609</v>
      </c>
      <c r="C6344" s="164" t="s">
        <v>523</v>
      </c>
      <c r="D6344" s="164" t="s">
        <v>530</v>
      </c>
      <c r="E6344" s="164" t="s">
        <v>517</v>
      </c>
      <c r="F6344" s="193">
        <v>45757</v>
      </c>
      <c r="G6344" s="164" t="s">
        <v>25</v>
      </c>
      <c r="H6344" s="194">
        <v>89600</v>
      </c>
      <c r="I6344" s="164" t="s">
        <v>16</v>
      </c>
      <c r="J6344" s="164">
        <v>224</v>
      </c>
      <c r="L6344" s="164">
        <v>2025</v>
      </c>
      <c r="M6344" s="164" t="s">
        <v>525</v>
      </c>
      <c r="N6344" s="164" t="s">
        <v>526</v>
      </c>
      <c r="O6344" s="164" t="s">
        <v>729</v>
      </c>
    </row>
    <row r="6345" spans="1:15" s="164" customFormat="1" ht="15" x14ac:dyDescent="0.15">
      <c r="A6345" s="164" t="s">
        <v>521</v>
      </c>
      <c r="B6345" s="164" t="s">
        <v>609</v>
      </c>
      <c r="C6345" s="164" t="s">
        <v>523</v>
      </c>
      <c r="D6345" s="164" t="s">
        <v>530</v>
      </c>
      <c r="E6345" s="164" t="s">
        <v>517</v>
      </c>
      <c r="F6345" s="193">
        <v>45757</v>
      </c>
      <c r="G6345" s="164" t="s">
        <v>25</v>
      </c>
      <c r="H6345" s="194">
        <v>2688000</v>
      </c>
      <c r="I6345" s="164" t="s">
        <v>16</v>
      </c>
      <c r="J6345" s="164">
        <v>6720</v>
      </c>
      <c r="L6345" s="164">
        <v>2025</v>
      </c>
      <c r="M6345" s="164" t="s">
        <v>525</v>
      </c>
      <c r="N6345" s="164" t="s">
        <v>526</v>
      </c>
    </row>
    <row r="6346" spans="1:15" s="164" customFormat="1" ht="15" x14ac:dyDescent="0.15">
      <c r="A6346" s="164" t="s">
        <v>521</v>
      </c>
      <c r="B6346" s="164" t="s">
        <v>647</v>
      </c>
      <c r="C6346" s="164" t="s">
        <v>535</v>
      </c>
      <c r="D6346" s="164" t="s">
        <v>525</v>
      </c>
      <c r="E6346" s="164" t="s">
        <v>519</v>
      </c>
      <c r="F6346" s="193">
        <v>45757</v>
      </c>
      <c r="G6346" s="164" t="s">
        <v>650</v>
      </c>
      <c r="H6346" s="194">
        <v>72703</v>
      </c>
      <c r="I6346" s="164" t="s">
        <v>16</v>
      </c>
      <c r="L6346" s="164">
        <v>2024</v>
      </c>
      <c r="M6346" s="164" t="s">
        <v>525</v>
      </c>
      <c r="N6346" s="164" t="s">
        <v>569</v>
      </c>
    </row>
    <row r="6347" spans="1:15" s="164" customFormat="1" ht="15" x14ac:dyDescent="0.15">
      <c r="A6347" s="164" t="s">
        <v>521</v>
      </c>
      <c r="B6347" s="164" t="s">
        <v>647</v>
      </c>
      <c r="C6347" s="164" t="s">
        <v>523</v>
      </c>
      <c r="D6347" s="164" t="s">
        <v>525</v>
      </c>
      <c r="E6347" s="164" t="s">
        <v>519</v>
      </c>
      <c r="F6347" s="193">
        <v>45757</v>
      </c>
      <c r="G6347" s="164" t="s">
        <v>650</v>
      </c>
      <c r="H6347" s="194">
        <v>392128</v>
      </c>
      <c r="I6347" s="164" t="s">
        <v>16</v>
      </c>
      <c r="L6347" s="164">
        <v>2024</v>
      </c>
      <c r="M6347" s="164" t="s">
        <v>525</v>
      </c>
      <c r="N6347" s="164" t="s">
        <v>569</v>
      </c>
    </row>
    <row r="6348" spans="1:15" s="164" customFormat="1" ht="15" x14ac:dyDescent="0.15">
      <c r="A6348" s="164" t="s">
        <v>521</v>
      </c>
      <c r="B6348" s="164" t="s">
        <v>647</v>
      </c>
      <c r="C6348" s="164" t="s">
        <v>523</v>
      </c>
      <c r="D6348" s="164" t="s">
        <v>525</v>
      </c>
      <c r="E6348" s="164" t="s">
        <v>531</v>
      </c>
      <c r="F6348" s="193">
        <v>45757</v>
      </c>
      <c r="G6348" s="164" t="s">
        <v>650</v>
      </c>
      <c r="H6348" s="194">
        <v>749448</v>
      </c>
      <c r="I6348" s="164" t="s">
        <v>16</v>
      </c>
      <c r="L6348" s="164">
        <v>2024</v>
      </c>
      <c r="M6348" s="164" t="s">
        <v>525</v>
      </c>
      <c r="N6348" s="164" t="s">
        <v>569</v>
      </c>
    </row>
    <row r="6349" spans="1:15" s="164" customFormat="1" ht="15" x14ac:dyDescent="0.15">
      <c r="A6349" s="164" t="s">
        <v>521</v>
      </c>
      <c r="B6349" s="164" t="s">
        <v>647</v>
      </c>
      <c r="C6349" s="164" t="s">
        <v>523</v>
      </c>
      <c r="D6349" s="164" t="s">
        <v>525</v>
      </c>
      <c r="E6349" s="164" t="s">
        <v>525</v>
      </c>
      <c r="F6349" s="193">
        <v>45757</v>
      </c>
      <c r="G6349" s="164" t="s">
        <v>648</v>
      </c>
      <c r="H6349" s="194">
        <v>14344</v>
      </c>
      <c r="I6349" s="164" t="s">
        <v>16</v>
      </c>
      <c r="L6349" s="164">
        <v>2024</v>
      </c>
      <c r="M6349" s="164" t="s">
        <v>525</v>
      </c>
      <c r="N6349" s="164" t="s">
        <v>569</v>
      </c>
    </row>
    <row r="6350" spans="1:15" s="164" customFormat="1" ht="15" x14ac:dyDescent="0.15">
      <c r="A6350" s="164" t="s">
        <v>521</v>
      </c>
      <c r="B6350" s="164" t="s">
        <v>647</v>
      </c>
      <c r="C6350" s="164" t="s">
        <v>523</v>
      </c>
      <c r="D6350" s="164" t="s">
        <v>525</v>
      </c>
      <c r="E6350" s="164" t="s">
        <v>531</v>
      </c>
      <c r="F6350" s="193">
        <v>45757</v>
      </c>
      <c r="G6350" s="164" t="s">
        <v>648</v>
      </c>
      <c r="H6350" s="194">
        <v>159390</v>
      </c>
      <c r="I6350" s="164" t="s">
        <v>16</v>
      </c>
      <c r="L6350" s="164">
        <v>2024</v>
      </c>
      <c r="M6350" s="164" t="s">
        <v>525</v>
      </c>
      <c r="N6350" s="164" t="s">
        <v>569</v>
      </c>
    </row>
    <row r="6351" spans="1:15" s="164" customFormat="1" ht="15" x14ac:dyDescent="0.15">
      <c r="A6351" s="164" t="s">
        <v>521</v>
      </c>
      <c r="B6351" s="164" t="s">
        <v>647</v>
      </c>
      <c r="C6351" s="164" t="s">
        <v>523</v>
      </c>
      <c r="D6351" s="164" t="s">
        <v>525</v>
      </c>
      <c r="E6351" s="164" t="s">
        <v>525</v>
      </c>
      <c r="F6351" s="193">
        <v>45757</v>
      </c>
      <c r="G6351" s="164" t="s">
        <v>658</v>
      </c>
      <c r="H6351" s="194">
        <v>14080</v>
      </c>
      <c r="I6351" s="164" t="s">
        <v>16</v>
      </c>
      <c r="L6351" s="164">
        <v>2024</v>
      </c>
      <c r="M6351" s="164" t="s">
        <v>525</v>
      </c>
      <c r="N6351" s="164" t="s">
        <v>569</v>
      </c>
    </row>
    <row r="6352" spans="1:15" s="164" customFormat="1" ht="15" x14ac:dyDescent="0.15">
      <c r="A6352" s="164" t="s">
        <v>521</v>
      </c>
      <c r="B6352" s="164" t="s">
        <v>647</v>
      </c>
      <c r="C6352" s="164" t="s">
        <v>523</v>
      </c>
      <c r="D6352" s="164" t="s">
        <v>525</v>
      </c>
      <c r="E6352" s="164" t="s">
        <v>525</v>
      </c>
      <c r="F6352" s="193">
        <v>45757</v>
      </c>
      <c r="G6352" s="164" t="s">
        <v>651</v>
      </c>
      <c r="H6352" s="194">
        <v>124850</v>
      </c>
      <c r="I6352" s="164" t="s">
        <v>16</v>
      </c>
      <c r="L6352" s="164">
        <v>2024</v>
      </c>
      <c r="M6352" s="164" t="s">
        <v>525</v>
      </c>
      <c r="N6352" s="164" t="s">
        <v>569</v>
      </c>
    </row>
    <row r="6353" spans="1:15" s="164" customFormat="1" ht="15" x14ac:dyDescent="0.15">
      <c r="A6353" s="164" t="s">
        <v>521</v>
      </c>
      <c r="B6353" s="164" t="s">
        <v>647</v>
      </c>
      <c r="C6353" s="164" t="s">
        <v>523</v>
      </c>
      <c r="D6353" s="164" t="s">
        <v>525</v>
      </c>
      <c r="E6353" s="164" t="s">
        <v>525</v>
      </c>
      <c r="F6353" s="193">
        <v>45757</v>
      </c>
      <c r="G6353" s="164" t="s">
        <v>649</v>
      </c>
      <c r="H6353" s="194">
        <v>2144696</v>
      </c>
      <c r="I6353" s="164" t="s">
        <v>16</v>
      </c>
      <c r="L6353" s="164">
        <v>2024</v>
      </c>
      <c r="M6353" s="164" t="s">
        <v>525</v>
      </c>
      <c r="N6353" s="164" t="s">
        <v>569</v>
      </c>
    </row>
    <row r="6354" spans="1:15" s="164" customFormat="1" ht="15" x14ac:dyDescent="0.15">
      <c r="A6354" s="164" t="s">
        <v>521</v>
      </c>
      <c r="B6354" s="164" t="s">
        <v>647</v>
      </c>
      <c r="C6354" s="164" t="s">
        <v>523</v>
      </c>
      <c r="D6354" s="164" t="s">
        <v>525</v>
      </c>
      <c r="E6354" s="164" t="s">
        <v>531</v>
      </c>
      <c r="F6354" s="193">
        <v>45757</v>
      </c>
      <c r="G6354" s="164" t="s">
        <v>649</v>
      </c>
      <c r="H6354" s="194">
        <v>62040</v>
      </c>
      <c r="I6354" s="164" t="s">
        <v>16</v>
      </c>
      <c r="L6354" s="164">
        <v>2024</v>
      </c>
      <c r="M6354" s="164" t="s">
        <v>525</v>
      </c>
      <c r="N6354" s="164" t="s">
        <v>569</v>
      </c>
    </row>
    <row r="6355" spans="1:15" s="164" customFormat="1" ht="15" x14ac:dyDescent="0.15">
      <c r="A6355" s="164" t="s">
        <v>521</v>
      </c>
      <c r="B6355" s="164" t="s">
        <v>617</v>
      </c>
      <c r="C6355" s="164" t="s">
        <v>523</v>
      </c>
      <c r="D6355" s="164" t="s">
        <v>525</v>
      </c>
      <c r="E6355" s="164" t="s">
        <v>519</v>
      </c>
      <c r="F6355" s="193">
        <v>45757</v>
      </c>
      <c r="G6355" s="164" t="s">
        <v>587</v>
      </c>
      <c r="H6355" s="194">
        <v>107250</v>
      </c>
      <c r="I6355" s="164" t="s">
        <v>22</v>
      </c>
      <c r="L6355" s="164">
        <v>2024</v>
      </c>
      <c r="M6355" s="164" t="s">
        <v>525</v>
      </c>
      <c r="N6355" s="164" t="s">
        <v>569</v>
      </c>
    </row>
    <row r="6356" spans="1:15" s="164" customFormat="1" ht="15" x14ac:dyDescent="0.15">
      <c r="A6356" s="164" t="s">
        <v>521</v>
      </c>
      <c r="B6356" s="164" t="s">
        <v>586</v>
      </c>
      <c r="C6356" s="164" t="s">
        <v>523</v>
      </c>
      <c r="D6356" s="164" t="s">
        <v>525</v>
      </c>
      <c r="E6356" s="164" t="s">
        <v>531</v>
      </c>
      <c r="F6356" s="193">
        <v>45757</v>
      </c>
      <c r="G6356" s="164" t="s">
        <v>587</v>
      </c>
      <c r="H6356" s="194">
        <v>68310</v>
      </c>
      <c r="I6356" s="164" t="s">
        <v>22</v>
      </c>
      <c r="L6356" s="164">
        <v>2024</v>
      </c>
      <c r="M6356" s="164" t="s">
        <v>525</v>
      </c>
      <c r="N6356" s="164" t="s">
        <v>569</v>
      </c>
    </row>
    <row r="6357" spans="1:15" s="164" customFormat="1" ht="15" x14ac:dyDescent="0.15">
      <c r="A6357" s="164" t="s">
        <v>521</v>
      </c>
      <c r="B6357" s="164" t="s">
        <v>647</v>
      </c>
      <c r="C6357" s="164" t="s">
        <v>523</v>
      </c>
      <c r="D6357" s="164" t="s">
        <v>525</v>
      </c>
      <c r="E6357" s="164" t="s">
        <v>531</v>
      </c>
      <c r="F6357" s="193">
        <v>45757</v>
      </c>
      <c r="G6357" s="164" t="s">
        <v>653</v>
      </c>
      <c r="H6357" s="194">
        <v>80278</v>
      </c>
      <c r="I6357" s="164" t="s">
        <v>22</v>
      </c>
      <c r="L6357" s="164">
        <v>2024</v>
      </c>
      <c r="M6357" s="164" t="s">
        <v>525</v>
      </c>
      <c r="N6357" s="164" t="s">
        <v>569</v>
      </c>
    </row>
    <row r="6358" spans="1:15" s="164" customFormat="1" ht="15" x14ac:dyDescent="0.15">
      <c r="A6358" s="164" t="s">
        <v>521</v>
      </c>
      <c r="B6358" s="164" t="s">
        <v>617</v>
      </c>
      <c r="C6358" s="164" t="s">
        <v>523</v>
      </c>
      <c r="D6358" s="164" t="s">
        <v>525</v>
      </c>
      <c r="E6358" s="164" t="s">
        <v>531</v>
      </c>
      <c r="F6358" s="193">
        <v>45757</v>
      </c>
      <c r="G6358" s="164" t="s">
        <v>568</v>
      </c>
      <c r="H6358" s="194">
        <v>39600</v>
      </c>
      <c r="I6358" s="164" t="s">
        <v>22</v>
      </c>
      <c r="L6358" s="164">
        <v>2024</v>
      </c>
      <c r="M6358" s="164" t="s">
        <v>525</v>
      </c>
      <c r="N6358" s="164" t="s">
        <v>569</v>
      </c>
    </row>
    <row r="6359" spans="1:15" s="164" customFormat="1" ht="15" x14ac:dyDescent="0.15">
      <c r="A6359" s="164" t="s">
        <v>521</v>
      </c>
      <c r="B6359" s="164" t="s">
        <v>617</v>
      </c>
      <c r="C6359" s="164" t="s">
        <v>523</v>
      </c>
      <c r="D6359" s="164" t="s">
        <v>525</v>
      </c>
      <c r="E6359" s="164" t="s">
        <v>531</v>
      </c>
      <c r="F6359" s="193">
        <v>45757</v>
      </c>
      <c r="G6359" s="164" t="s">
        <v>589</v>
      </c>
      <c r="H6359" s="194">
        <v>977988</v>
      </c>
      <c r="I6359" s="164" t="s">
        <v>22</v>
      </c>
      <c r="L6359" s="164">
        <v>2024</v>
      </c>
      <c r="M6359" s="164" t="s">
        <v>525</v>
      </c>
      <c r="N6359" s="164" t="s">
        <v>569</v>
      </c>
    </row>
    <row r="6360" spans="1:15" s="164" customFormat="1" ht="15" x14ac:dyDescent="0.15">
      <c r="A6360" s="164" t="s">
        <v>521</v>
      </c>
      <c r="B6360" s="164" t="s">
        <v>617</v>
      </c>
      <c r="C6360" s="164" t="s">
        <v>523</v>
      </c>
      <c r="D6360" s="164" t="s">
        <v>525</v>
      </c>
      <c r="E6360" s="164" t="s">
        <v>525</v>
      </c>
      <c r="F6360" s="193">
        <v>45757</v>
      </c>
      <c r="G6360" s="164" t="s">
        <v>23</v>
      </c>
      <c r="H6360" s="194">
        <v>373122</v>
      </c>
      <c r="I6360" s="164" t="s">
        <v>22</v>
      </c>
      <c r="L6360" s="164">
        <v>2024</v>
      </c>
      <c r="M6360" s="164" t="s">
        <v>525</v>
      </c>
      <c r="N6360" s="164" t="s">
        <v>569</v>
      </c>
    </row>
    <row r="6361" spans="1:15" s="164" customFormat="1" ht="15" x14ac:dyDescent="0.15">
      <c r="A6361" s="164" t="s">
        <v>521</v>
      </c>
      <c r="B6361" s="164" t="s">
        <v>617</v>
      </c>
      <c r="C6361" s="164" t="s">
        <v>523</v>
      </c>
      <c r="D6361" s="164" t="s">
        <v>525</v>
      </c>
      <c r="E6361" s="164" t="s">
        <v>531</v>
      </c>
      <c r="F6361" s="193">
        <v>45757</v>
      </c>
      <c r="G6361" s="164" t="s">
        <v>23</v>
      </c>
      <c r="H6361" s="194">
        <v>254540</v>
      </c>
      <c r="I6361" s="164" t="s">
        <v>22</v>
      </c>
      <c r="L6361" s="164">
        <v>2024</v>
      </c>
      <c r="M6361" s="164" t="s">
        <v>525</v>
      </c>
      <c r="N6361" s="164" t="s">
        <v>569</v>
      </c>
    </row>
    <row r="6362" spans="1:15" s="164" customFormat="1" ht="15" x14ac:dyDescent="0.15">
      <c r="A6362" s="164" t="s">
        <v>521</v>
      </c>
      <c r="B6362" s="164" t="s">
        <v>647</v>
      </c>
      <c r="C6362" s="164" t="s">
        <v>523</v>
      </c>
      <c r="D6362" s="164" t="s">
        <v>525</v>
      </c>
      <c r="E6362" s="164" t="s">
        <v>531</v>
      </c>
      <c r="F6362" s="193">
        <v>45757</v>
      </c>
      <c r="G6362" s="164" t="s">
        <v>23</v>
      </c>
      <c r="H6362" s="194">
        <v>42658</v>
      </c>
      <c r="I6362" s="164" t="s">
        <v>22</v>
      </c>
      <c r="L6362" s="164">
        <v>2024</v>
      </c>
      <c r="M6362" s="164" t="s">
        <v>525</v>
      </c>
      <c r="N6362" s="164" t="s">
        <v>569</v>
      </c>
    </row>
    <row r="6363" spans="1:15" s="164" customFormat="1" ht="15" x14ac:dyDescent="0.15">
      <c r="A6363" s="164" t="s">
        <v>521</v>
      </c>
      <c r="B6363" s="164" t="s">
        <v>617</v>
      </c>
      <c r="C6363" s="164" t="s">
        <v>523</v>
      </c>
      <c r="D6363" s="164" t="s">
        <v>525</v>
      </c>
      <c r="E6363" s="164" t="s">
        <v>519</v>
      </c>
      <c r="F6363" s="193">
        <v>45756</v>
      </c>
      <c r="G6363" s="164" t="s">
        <v>636</v>
      </c>
      <c r="H6363" s="194">
        <v>143000</v>
      </c>
      <c r="I6363" s="164" t="s">
        <v>22</v>
      </c>
      <c r="L6363" s="164">
        <v>2024</v>
      </c>
      <c r="M6363" s="164" t="s">
        <v>525</v>
      </c>
      <c r="N6363" s="164" t="s">
        <v>569</v>
      </c>
    </row>
    <row r="6364" spans="1:15" s="164" customFormat="1" ht="15" x14ac:dyDescent="0.15">
      <c r="A6364" s="164" t="s">
        <v>521</v>
      </c>
      <c r="B6364" s="164" t="s">
        <v>609</v>
      </c>
      <c r="C6364" s="164" t="s">
        <v>523</v>
      </c>
      <c r="D6364" s="164" t="s">
        <v>524</v>
      </c>
      <c r="E6364" s="164" t="s">
        <v>519</v>
      </c>
      <c r="F6364" s="193">
        <v>45756</v>
      </c>
      <c r="G6364" s="164" t="s">
        <v>25</v>
      </c>
      <c r="H6364" s="194">
        <v>7225</v>
      </c>
      <c r="I6364" s="164" t="s">
        <v>16</v>
      </c>
      <c r="J6364" s="164">
        <v>85</v>
      </c>
      <c r="L6364" s="164">
        <v>2025</v>
      </c>
      <c r="M6364" s="164" t="s">
        <v>525</v>
      </c>
      <c r="N6364" s="164" t="s">
        <v>526</v>
      </c>
      <c r="O6364" s="164" t="s">
        <v>730</v>
      </c>
    </row>
    <row r="6365" spans="1:15" s="164" customFormat="1" ht="15" x14ac:dyDescent="0.15">
      <c r="A6365" s="164" t="s">
        <v>521</v>
      </c>
      <c r="B6365" s="164" t="s">
        <v>617</v>
      </c>
      <c r="C6365" s="164" t="s">
        <v>523</v>
      </c>
      <c r="D6365" s="164" t="s">
        <v>525</v>
      </c>
      <c r="E6365" s="164" t="s">
        <v>519</v>
      </c>
      <c r="F6365" s="193">
        <v>45756</v>
      </c>
      <c r="G6365" s="164" t="s">
        <v>587</v>
      </c>
      <c r="H6365" s="194">
        <v>250250</v>
      </c>
      <c r="I6365" s="164" t="s">
        <v>22</v>
      </c>
      <c r="L6365" s="164">
        <v>2024</v>
      </c>
      <c r="M6365" s="164" t="s">
        <v>525</v>
      </c>
      <c r="N6365" s="164" t="s">
        <v>569</v>
      </c>
    </row>
    <row r="6366" spans="1:15" s="164" customFormat="1" ht="15" x14ac:dyDescent="0.15">
      <c r="A6366" s="164" t="s">
        <v>521</v>
      </c>
      <c r="B6366" s="164" t="s">
        <v>609</v>
      </c>
      <c r="C6366" s="164" t="s">
        <v>523</v>
      </c>
      <c r="D6366" s="164" t="s">
        <v>530</v>
      </c>
      <c r="E6366" s="164" t="s">
        <v>518</v>
      </c>
      <c r="F6366" s="193">
        <v>45756</v>
      </c>
      <c r="G6366" s="164" t="s">
        <v>25</v>
      </c>
      <c r="H6366" s="194">
        <v>67200</v>
      </c>
      <c r="I6366" s="164" t="s">
        <v>16</v>
      </c>
      <c r="J6366" s="164">
        <v>168</v>
      </c>
      <c r="L6366" s="164">
        <v>2025</v>
      </c>
      <c r="M6366" s="164" t="s">
        <v>525</v>
      </c>
      <c r="N6366" s="164" t="s">
        <v>526</v>
      </c>
      <c r="O6366" s="164" t="s">
        <v>730</v>
      </c>
    </row>
    <row r="6367" spans="1:15" s="164" customFormat="1" ht="15" x14ac:dyDescent="0.15">
      <c r="A6367" s="164" t="s">
        <v>521</v>
      </c>
      <c r="B6367" s="164" t="s">
        <v>617</v>
      </c>
      <c r="C6367" s="164" t="s">
        <v>523</v>
      </c>
      <c r="D6367" s="164" t="s">
        <v>525</v>
      </c>
      <c r="E6367" s="164" t="s">
        <v>531</v>
      </c>
      <c r="F6367" s="193">
        <v>45756</v>
      </c>
      <c r="G6367" s="164" t="s">
        <v>587</v>
      </c>
      <c r="H6367" s="194">
        <v>44000</v>
      </c>
      <c r="I6367" s="164" t="s">
        <v>22</v>
      </c>
      <c r="L6367" s="164">
        <v>2024</v>
      </c>
      <c r="M6367" s="164" t="s">
        <v>525</v>
      </c>
      <c r="N6367" s="164" t="s">
        <v>569</v>
      </c>
    </row>
    <row r="6368" spans="1:15" s="164" customFormat="1" ht="15" x14ac:dyDescent="0.15">
      <c r="A6368" s="164" t="s">
        <v>521</v>
      </c>
      <c r="B6368" s="164" t="s">
        <v>609</v>
      </c>
      <c r="C6368" s="164" t="s">
        <v>523</v>
      </c>
      <c r="D6368" s="164" t="s">
        <v>530</v>
      </c>
      <c r="E6368" s="164" t="s">
        <v>517</v>
      </c>
      <c r="F6368" s="193">
        <v>45756</v>
      </c>
      <c r="G6368" s="164" t="s">
        <v>25</v>
      </c>
      <c r="H6368" s="194">
        <v>2530000</v>
      </c>
      <c r="I6368" s="164" t="s">
        <v>16</v>
      </c>
      <c r="J6368" s="164">
        <v>6325</v>
      </c>
      <c r="L6368" s="164">
        <v>2025</v>
      </c>
      <c r="M6368" s="164" t="s">
        <v>525</v>
      </c>
      <c r="N6368" s="164" t="s">
        <v>526</v>
      </c>
      <c r="O6368" s="164" t="s">
        <v>730</v>
      </c>
    </row>
    <row r="6369" spans="1:14" s="164" customFormat="1" ht="15" x14ac:dyDescent="0.15">
      <c r="A6369" s="164" t="s">
        <v>521</v>
      </c>
      <c r="B6369" s="164" t="s">
        <v>647</v>
      </c>
      <c r="C6369" s="164" t="s">
        <v>523</v>
      </c>
      <c r="D6369" s="164" t="s">
        <v>525</v>
      </c>
      <c r="E6369" s="164" t="s">
        <v>531</v>
      </c>
      <c r="F6369" s="193">
        <v>45756</v>
      </c>
      <c r="G6369" s="164" t="s">
        <v>653</v>
      </c>
      <c r="H6369" s="194">
        <v>39917</v>
      </c>
      <c r="I6369" s="164" t="s">
        <v>22</v>
      </c>
      <c r="L6369" s="164">
        <v>2024</v>
      </c>
      <c r="M6369" s="164" t="s">
        <v>525</v>
      </c>
      <c r="N6369" s="164" t="s">
        <v>569</v>
      </c>
    </row>
    <row r="6370" spans="1:14" s="164" customFormat="1" ht="15" x14ac:dyDescent="0.15">
      <c r="A6370" s="164" t="s">
        <v>521</v>
      </c>
      <c r="B6370" s="164" t="s">
        <v>617</v>
      </c>
      <c r="C6370" s="164" t="s">
        <v>523</v>
      </c>
      <c r="D6370" s="164" t="s">
        <v>525</v>
      </c>
      <c r="E6370" s="164" t="s">
        <v>525</v>
      </c>
      <c r="F6370" s="193">
        <v>45756</v>
      </c>
      <c r="G6370" s="164" t="s">
        <v>568</v>
      </c>
      <c r="H6370" s="194">
        <v>347305</v>
      </c>
      <c r="I6370" s="164" t="s">
        <v>22</v>
      </c>
      <c r="L6370" s="164">
        <v>2024</v>
      </c>
      <c r="M6370" s="164" t="s">
        <v>525</v>
      </c>
      <c r="N6370" s="164" t="s">
        <v>569</v>
      </c>
    </row>
    <row r="6371" spans="1:14" s="164" customFormat="1" ht="15" x14ac:dyDescent="0.15">
      <c r="A6371" s="164" t="s">
        <v>521</v>
      </c>
      <c r="B6371" s="164" t="s">
        <v>617</v>
      </c>
      <c r="C6371" s="164" t="s">
        <v>523</v>
      </c>
      <c r="D6371" s="164" t="s">
        <v>525</v>
      </c>
      <c r="E6371" s="164" t="s">
        <v>519</v>
      </c>
      <c r="F6371" s="193">
        <v>45756</v>
      </c>
      <c r="G6371" s="164" t="s">
        <v>568</v>
      </c>
      <c r="H6371" s="194">
        <v>893750</v>
      </c>
      <c r="I6371" s="164" t="s">
        <v>22</v>
      </c>
      <c r="L6371" s="164">
        <v>2024</v>
      </c>
      <c r="M6371" s="164" t="s">
        <v>525</v>
      </c>
      <c r="N6371" s="164" t="s">
        <v>569</v>
      </c>
    </row>
    <row r="6372" spans="1:14" s="164" customFormat="1" ht="15" x14ac:dyDescent="0.15">
      <c r="A6372" s="164" t="s">
        <v>521</v>
      </c>
      <c r="B6372" s="164" t="s">
        <v>617</v>
      </c>
      <c r="C6372" s="164" t="s">
        <v>523</v>
      </c>
      <c r="D6372" s="164" t="s">
        <v>525</v>
      </c>
      <c r="E6372" s="164" t="s">
        <v>531</v>
      </c>
      <c r="F6372" s="193">
        <v>45756</v>
      </c>
      <c r="G6372" s="164" t="s">
        <v>568</v>
      </c>
      <c r="H6372" s="194">
        <v>501578</v>
      </c>
      <c r="I6372" s="164" t="s">
        <v>22</v>
      </c>
      <c r="L6372" s="164">
        <v>2024</v>
      </c>
      <c r="M6372" s="164" t="s">
        <v>525</v>
      </c>
      <c r="N6372" s="164" t="s">
        <v>569</v>
      </c>
    </row>
    <row r="6373" spans="1:14" s="164" customFormat="1" ht="15" x14ac:dyDescent="0.15">
      <c r="A6373" s="164" t="s">
        <v>521</v>
      </c>
      <c r="B6373" s="164" t="s">
        <v>638</v>
      </c>
      <c r="C6373" s="164" t="s">
        <v>523</v>
      </c>
      <c r="D6373" s="164" t="s">
        <v>525</v>
      </c>
      <c r="E6373" s="164" t="s">
        <v>519</v>
      </c>
      <c r="F6373" s="193">
        <v>45756</v>
      </c>
      <c r="G6373" s="164" t="s">
        <v>568</v>
      </c>
      <c r="H6373" s="194">
        <v>286000</v>
      </c>
      <c r="I6373" s="164" t="s">
        <v>22</v>
      </c>
      <c r="L6373" s="164">
        <v>2024</v>
      </c>
      <c r="M6373" s="164" t="s">
        <v>525</v>
      </c>
      <c r="N6373" s="164" t="s">
        <v>569</v>
      </c>
    </row>
    <row r="6374" spans="1:14" s="164" customFormat="1" ht="15" x14ac:dyDescent="0.15">
      <c r="A6374" s="164" t="s">
        <v>521</v>
      </c>
      <c r="B6374" s="164" t="s">
        <v>638</v>
      </c>
      <c r="C6374" s="164" t="s">
        <v>523</v>
      </c>
      <c r="D6374" s="164" t="s">
        <v>525</v>
      </c>
      <c r="E6374" s="164" t="s">
        <v>531</v>
      </c>
      <c r="F6374" s="193">
        <v>45756</v>
      </c>
      <c r="G6374" s="164" t="s">
        <v>568</v>
      </c>
      <c r="H6374" s="194">
        <v>357500</v>
      </c>
      <c r="I6374" s="164" t="s">
        <v>22</v>
      </c>
      <c r="L6374" s="164">
        <v>2024</v>
      </c>
      <c r="M6374" s="164" t="s">
        <v>525</v>
      </c>
      <c r="N6374" s="164" t="s">
        <v>569</v>
      </c>
    </row>
    <row r="6375" spans="1:14" s="164" customFormat="1" ht="15" x14ac:dyDescent="0.15">
      <c r="A6375" s="164" t="s">
        <v>521</v>
      </c>
      <c r="B6375" s="164" t="s">
        <v>586</v>
      </c>
      <c r="C6375" s="164" t="s">
        <v>523</v>
      </c>
      <c r="D6375" s="164" t="s">
        <v>525</v>
      </c>
      <c r="E6375" s="164" t="s">
        <v>525</v>
      </c>
      <c r="F6375" s="193">
        <v>45756</v>
      </c>
      <c r="G6375" s="164" t="s">
        <v>568</v>
      </c>
      <c r="H6375" s="194">
        <v>681243</v>
      </c>
      <c r="I6375" s="164" t="s">
        <v>22</v>
      </c>
      <c r="L6375" s="164">
        <v>2024</v>
      </c>
      <c r="M6375" s="164" t="s">
        <v>525</v>
      </c>
      <c r="N6375" s="164" t="s">
        <v>569</v>
      </c>
    </row>
    <row r="6376" spans="1:14" s="164" customFormat="1" ht="15" x14ac:dyDescent="0.15">
      <c r="A6376" s="164" t="s">
        <v>521</v>
      </c>
      <c r="B6376" s="164" t="s">
        <v>617</v>
      </c>
      <c r="C6376" s="164" t="s">
        <v>523</v>
      </c>
      <c r="D6376" s="164" t="s">
        <v>525</v>
      </c>
      <c r="E6376" s="164" t="s">
        <v>525</v>
      </c>
      <c r="F6376" s="193">
        <v>45756</v>
      </c>
      <c r="G6376" s="164" t="s">
        <v>589</v>
      </c>
      <c r="H6376" s="194">
        <v>71023</v>
      </c>
      <c r="I6376" s="164" t="s">
        <v>22</v>
      </c>
      <c r="L6376" s="164">
        <v>2024</v>
      </c>
      <c r="M6376" s="164" t="s">
        <v>525</v>
      </c>
      <c r="N6376" s="164" t="s">
        <v>569</v>
      </c>
    </row>
    <row r="6377" spans="1:14" s="164" customFormat="1" ht="15" x14ac:dyDescent="0.15">
      <c r="A6377" s="164" t="s">
        <v>521</v>
      </c>
      <c r="B6377" s="164" t="s">
        <v>617</v>
      </c>
      <c r="C6377" s="164" t="s">
        <v>523</v>
      </c>
      <c r="D6377" s="164" t="s">
        <v>525</v>
      </c>
      <c r="E6377" s="164" t="s">
        <v>531</v>
      </c>
      <c r="F6377" s="193">
        <v>45756</v>
      </c>
      <c r="G6377" s="164" t="s">
        <v>589</v>
      </c>
      <c r="H6377" s="194">
        <v>554400</v>
      </c>
      <c r="I6377" s="164" t="s">
        <v>22</v>
      </c>
      <c r="L6377" s="164">
        <v>2024</v>
      </c>
      <c r="M6377" s="164" t="s">
        <v>525</v>
      </c>
      <c r="N6377" s="164" t="s">
        <v>569</v>
      </c>
    </row>
    <row r="6378" spans="1:14" s="164" customFormat="1" ht="15" x14ac:dyDescent="0.15">
      <c r="A6378" s="164" t="s">
        <v>521</v>
      </c>
      <c r="B6378" s="164" t="s">
        <v>686</v>
      </c>
      <c r="C6378" s="164" t="s">
        <v>523</v>
      </c>
      <c r="D6378" s="164" t="s">
        <v>525</v>
      </c>
      <c r="E6378" s="164" t="s">
        <v>525</v>
      </c>
      <c r="F6378" s="193">
        <v>45756</v>
      </c>
      <c r="G6378" s="164" t="s">
        <v>589</v>
      </c>
      <c r="H6378" s="194">
        <v>21384</v>
      </c>
      <c r="I6378" s="164" t="s">
        <v>22</v>
      </c>
      <c r="L6378" s="164">
        <v>2024</v>
      </c>
      <c r="M6378" s="164" t="s">
        <v>525</v>
      </c>
      <c r="N6378" s="164" t="s">
        <v>569</v>
      </c>
    </row>
    <row r="6379" spans="1:14" s="164" customFormat="1" ht="15" x14ac:dyDescent="0.15">
      <c r="A6379" s="164" t="s">
        <v>521</v>
      </c>
      <c r="B6379" s="164" t="s">
        <v>603</v>
      </c>
      <c r="C6379" s="164" t="s">
        <v>523</v>
      </c>
      <c r="D6379" s="164" t="s">
        <v>525</v>
      </c>
      <c r="E6379" s="164" t="s">
        <v>525</v>
      </c>
      <c r="F6379" s="193">
        <v>45756</v>
      </c>
      <c r="G6379" s="164" t="s">
        <v>604</v>
      </c>
      <c r="H6379" s="194">
        <v>2611</v>
      </c>
      <c r="I6379" s="164" t="s">
        <v>22</v>
      </c>
      <c r="L6379" s="164">
        <v>2024</v>
      </c>
      <c r="M6379" s="164" t="s">
        <v>525</v>
      </c>
      <c r="N6379" s="164" t="s">
        <v>569</v>
      </c>
    </row>
    <row r="6380" spans="1:14" s="164" customFormat="1" ht="15" x14ac:dyDescent="0.15">
      <c r="A6380" s="164" t="s">
        <v>521</v>
      </c>
      <c r="B6380" s="164" t="s">
        <v>617</v>
      </c>
      <c r="C6380" s="164" t="s">
        <v>523</v>
      </c>
      <c r="D6380" s="164" t="s">
        <v>525</v>
      </c>
      <c r="E6380" s="164" t="s">
        <v>525</v>
      </c>
      <c r="F6380" s="193">
        <v>45756</v>
      </c>
      <c r="G6380" s="164" t="s">
        <v>23</v>
      </c>
      <c r="H6380" s="194">
        <v>412700</v>
      </c>
      <c r="I6380" s="164" t="s">
        <v>22</v>
      </c>
      <c r="L6380" s="164">
        <v>2024</v>
      </c>
      <c r="M6380" s="164" t="s">
        <v>525</v>
      </c>
      <c r="N6380" s="164" t="s">
        <v>569</v>
      </c>
    </row>
    <row r="6381" spans="1:14" s="164" customFormat="1" ht="15" x14ac:dyDescent="0.15">
      <c r="A6381" s="164" t="s">
        <v>521</v>
      </c>
      <c r="B6381" s="164" t="s">
        <v>617</v>
      </c>
      <c r="C6381" s="164" t="s">
        <v>523</v>
      </c>
      <c r="D6381" s="164" t="s">
        <v>525</v>
      </c>
      <c r="E6381" s="164" t="s">
        <v>531</v>
      </c>
      <c r="F6381" s="193">
        <v>45756</v>
      </c>
      <c r="G6381" s="164" t="s">
        <v>23</v>
      </c>
      <c r="H6381" s="194">
        <v>1382975</v>
      </c>
      <c r="I6381" s="164" t="s">
        <v>22</v>
      </c>
      <c r="L6381" s="164">
        <v>2024</v>
      </c>
      <c r="M6381" s="164" t="s">
        <v>525</v>
      </c>
      <c r="N6381" s="164" t="s">
        <v>569</v>
      </c>
    </row>
    <row r="6382" spans="1:14" s="164" customFormat="1" ht="15" x14ac:dyDescent="0.15">
      <c r="A6382" s="164" t="s">
        <v>521</v>
      </c>
      <c r="B6382" s="164" t="s">
        <v>617</v>
      </c>
      <c r="C6382" s="164" t="s">
        <v>523</v>
      </c>
      <c r="D6382" s="164" t="s">
        <v>525</v>
      </c>
      <c r="E6382" s="164" t="s">
        <v>531</v>
      </c>
      <c r="F6382" s="193">
        <v>45756</v>
      </c>
      <c r="G6382" s="164" t="s">
        <v>720</v>
      </c>
      <c r="H6382" s="194">
        <v>79200</v>
      </c>
      <c r="I6382" s="164" t="s">
        <v>22</v>
      </c>
      <c r="L6382" s="164">
        <v>2024</v>
      </c>
      <c r="M6382" s="164" t="s">
        <v>525</v>
      </c>
      <c r="N6382" s="164" t="s">
        <v>569</v>
      </c>
    </row>
    <row r="6383" spans="1:14" s="164" customFormat="1" ht="15" x14ac:dyDescent="0.15">
      <c r="A6383" s="164" t="s">
        <v>521</v>
      </c>
      <c r="B6383" s="164" t="s">
        <v>647</v>
      </c>
      <c r="C6383" s="164" t="s">
        <v>523</v>
      </c>
      <c r="D6383" s="164" t="s">
        <v>525</v>
      </c>
      <c r="E6383" s="164" t="s">
        <v>525</v>
      </c>
      <c r="F6383" s="193">
        <v>45756</v>
      </c>
      <c r="G6383" s="164" t="s">
        <v>650</v>
      </c>
      <c r="H6383" s="194">
        <v>1423875</v>
      </c>
      <c r="I6383" s="164" t="s">
        <v>16</v>
      </c>
      <c r="L6383" s="164">
        <v>2024</v>
      </c>
      <c r="M6383" s="164" t="s">
        <v>525</v>
      </c>
      <c r="N6383" s="164" t="s">
        <v>569</v>
      </c>
    </row>
    <row r="6384" spans="1:14" s="164" customFormat="1" ht="15" x14ac:dyDescent="0.15">
      <c r="A6384" s="164" t="s">
        <v>521</v>
      </c>
      <c r="B6384" s="164" t="s">
        <v>647</v>
      </c>
      <c r="C6384" s="164" t="s">
        <v>523</v>
      </c>
      <c r="D6384" s="164" t="s">
        <v>525</v>
      </c>
      <c r="E6384" s="164" t="s">
        <v>519</v>
      </c>
      <c r="F6384" s="193">
        <v>45756</v>
      </c>
      <c r="G6384" s="164" t="s">
        <v>650</v>
      </c>
      <c r="H6384" s="194">
        <v>695778</v>
      </c>
      <c r="I6384" s="164" t="s">
        <v>16</v>
      </c>
      <c r="L6384" s="164">
        <v>2024</v>
      </c>
      <c r="M6384" s="164" t="s">
        <v>525</v>
      </c>
      <c r="N6384" s="164" t="s">
        <v>569</v>
      </c>
    </row>
    <row r="6385" spans="1:15" s="164" customFormat="1" ht="15" x14ac:dyDescent="0.15">
      <c r="A6385" s="164" t="s">
        <v>521</v>
      </c>
      <c r="B6385" s="164" t="s">
        <v>647</v>
      </c>
      <c r="C6385" s="164" t="s">
        <v>523</v>
      </c>
      <c r="D6385" s="164" t="s">
        <v>525</v>
      </c>
      <c r="E6385" s="164" t="s">
        <v>531</v>
      </c>
      <c r="F6385" s="193">
        <v>45756</v>
      </c>
      <c r="G6385" s="164" t="s">
        <v>650</v>
      </c>
      <c r="H6385" s="194">
        <v>1587971</v>
      </c>
      <c r="I6385" s="164" t="s">
        <v>16</v>
      </c>
      <c r="L6385" s="164">
        <v>2024</v>
      </c>
      <c r="M6385" s="164" t="s">
        <v>525</v>
      </c>
      <c r="N6385" s="164" t="s">
        <v>569</v>
      </c>
    </row>
    <row r="6386" spans="1:15" s="164" customFormat="1" ht="15" x14ac:dyDescent="0.15">
      <c r="A6386" s="164" t="s">
        <v>521</v>
      </c>
      <c r="B6386" s="164" t="s">
        <v>647</v>
      </c>
      <c r="C6386" s="164" t="s">
        <v>523</v>
      </c>
      <c r="D6386" s="164" t="s">
        <v>525</v>
      </c>
      <c r="E6386" s="164" t="s">
        <v>525</v>
      </c>
      <c r="F6386" s="193">
        <v>45756</v>
      </c>
      <c r="G6386" s="164" t="s">
        <v>648</v>
      </c>
      <c r="H6386" s="194">
        <v>341044</v>
      </c>
      <c r="I6386" s="164" t="s">
        <v>16</v>
      </c>
      <c r="L6386" s="164">
        <v>2024</v>
      </c>
      <c r="M6386" s="164" t="s">
        <v>525</v>
      </c>
      <c r="N6386" s="164" t="s">
        <v>569</v>
      </c>
    </row>
    <row r="6387" spans="1:15" s="164" customFormat="1" ht="15" x14ac:dyDescent="0.15">
      <c r="A6387" s="164" t="s">
        <v>521</v>
      </c>
      <c r="B6387" s="164" t="s">
        <v>647</v>
      </c>
      <c r="C6387" s="164" t="s">
        <v>523</v>
      </c>
      <c r="D6387" s="164" t="s">
        <v>525</v>
      </c>
      <c r="E6387" s="164" t="s">
        <v>531</v>
      </c>
      <c r="F6387" s="193">
        <v>45756</v>
      </c>
      <c r="G6387" s="164" t="s">
        <v>648</v>
      </c>
      <c r="H6387" s="194">
        <v>162978</v>
      </c>
      <c r="I6387" s="164" t="s">
        <v>16</v>
      </c>
      <c r="L6387" s="164">
        <v>2024</v>
      </c>
      <c r="M6387" s="164" t="s">
        <v>525</v>
      </c>
      <c r="N6387" s="164" t="s">
        <v>569</v>
      </c>
    </row>
    <row r="6388" spans="1:15" s="164" customFormat="1" ht="15" x14ac:dyDescent="0.15">
      <c r="A6388" s="164" t="s">
        <v>521</v>
      </c>
      <c r="B6388" s="164" t="s">
        <v>647</v>
      </c>
      <c r="C6388" s="164" t="s">
        <v>523</v>
      </c>
      <c r="D6388" s="164" t="s">
        <v>525</v>
      </c>
      <c r="E6388" s="164" t="s">
        <v>525</v>
      </c>
      <c r="F6388" s="193">
        <v>45756</v>
      </c>
      <c r="G6388" s="164" t="s">
        <v>658</v>
      </c>
      <c r="H6388" s="194">
        <v>33880</v>
      </c>
      <c r="I6388" s="164" t="s">
        <v>16</v>
      </c>
      <c r="L6388" s="164">
        <v>2024</v>
      </c>
      <c r="M6388" s="164" t="s">
        <v>525</v>
      </c>
      <c r="N6388" s="164" t="s">
        <v>569</v>
      </c>
    </row>
    <row r="6389" spans="1:15" s="164" customFormat="1" ht="15" x14ac:dyDescent="0.15">
      <c r="A6389" s="164" t="s">
        <v>521</v>
      </c>
      <c r="B6389" s="164" t="s">
        <v>647</v>
      </c>
      <c r="C6389" s="164" t="s">
        <v>523</v>
      </c>
      <c r="D6389" s="164" t="s">
        <v>525</v>
      </c>
      <c r="E6389" s="164" t="s">
        <v>525</v>
      </c>
      <c r="F6389" s="193">
        <v>45756</v>
      </c>
      <c r="G6389" s="164" t="s">
        <v>651</v>
      </c>
      <c r="H6389" s="194">
        <v>298903</v>
      </c>
      <c r="I6389" s="164" t="s">
        <v>16</v>
      </c>
      <c r="L6389" s="164">
        <v>2024</v>
      </c>
      <c r="M6389" s="164" t="s">
        <v>525</v>
      </c>
      <c r="N6389" s="164" t="s">
        <v>569</v>
      </c>
    </row>
    <row r="6390" spans="1:15" s="164" customFormat="1" ht="15" x14ac:dyDescent="0.15">
      <c r="A6390" s="164" t="s">
        <v>521</v>
      </c>
      <c r="B6390" s="164" t="s">
        <v>647</v>
      </c>
      <c r="C6390" s="164" t="s">
        <v>523</v>
      </c>
      <c r="D6390" s="164" t="s">
        <v>525</v>
      </c>
      <c r="E6390" s="164" t="s">
        <v>531</v>
      </c>
      <c r="F6390" s="193">
        <v>45756</v>
      </c>
      <c r="G6390" s="164" t="s">
        <v>651</v>
      </c>
      <c r="H6390" s="194">
        <v>435600</v>
      </c>
      <c r="I6390" s="164" t="s">
        <v>16</v>
      </c>
      <c r="L6390" s="164">
        <v>2024</v>
      </c>
      <c r="M6390" s="164" t="s">
        <v>525</v>
      </c>
      <c r="N6390" s="164" t="s">
        <v>569</v>
      </c>
    </row>
    <row r="6391" spans="1:15" s="164" customFormat="1" ht="15" x14ac:dyDescent="0.15">
      <c r="A6391" s="164" t="s">
        <v>521</v>
      </c>
      <c r="B6391" s="164" t="s">
        <v>647</v>
      </c>
      <c r="C6391" s="164" t="s">
        <v>523</v>
      </c>
      <c r="D6391" s="164" t="s">
        <v>525</v>
      </c>
      <c r="E6391" s="164" t="s">
        <v>525</v>
      </c>
      <c r="F6391" s="193">
        <v>45756</v>
      </c>
      <c r="G6391" s="164" t="s">
        <v>649</v>
      </c>
      <c r="H6391" s="194">
        <v>1360773</v>
      </c>
      <c r="I6391" s="164" t="s">
        <v>16</v>
      </c>
      <c r="L6391" s="164">
        <v>2024</v>
      </c>
      <c r="M6391" s="164" t="s">
        <v>525</v>
      </c>
      <c r="N6391" s="164" t="s">
        <v>569</v>
      </c>
    </row>
    <row r="6392" spans="1:15" s="164" customFormat="1" ht="15" x14ac:dyDescent="0.15">
      <c r="A6392" s="164" t="s">
        <v>521</v>
      </c>
      <c r="B6392" s="164" t="s">
        <v>647</v>
      </c>
      <c r="C6392" s="164" t="s">
        <v>523</v>
      </c>
      <c r="D6392" s="164" t="s">
        <v>525</v>
      </c>
      <c r="E6392" s="164" t="s">
        <v>531</v>
      </c>
      <c r="F6392" s="193">
        <v>45756</v>
      </c>
      <c r="G6392" s="164" t="s">
        <v>649</v>
      </c>
      <c r="H6392" s="194">
        <v>2217710</v>
      </c>
      <c r="I6392" s="164" t="s">
        <v>16</v>
      </c>
      <c r="L6392" s="164">
        <v>2024</v>
      </c>
      <c r="M6392" s="164" t="s">
        <v>525</v>
      </c>
      <c r="N6392" s="164" t="s">
        <v>569</v>
      </c>
    </row>
    <row r="6393" spans="1:15" s="164" customFormat="1" ht="15" x14ac:dyDescent="0.15">
      <c r="A6393" s="164" t="s">
        <v>521</v>
      </c>
      <c r="B6393" s="164" t="s">
        <v>647</v>
      </c>
      <c r="C6393" s="164" t="s">
        <v>523</v>
      </c>
      <c r="D6393" s="164" t="s">
        <v>525</v>
      </c>
      <c r="E6393" s="164" t="s">
        <v>531</v>
      </c>
      <c r="F6393" s="193">
        <v>45756</v>
      </c>
      <c r="G6393" s="164" t="s">
        <v>652</v>
      </c>
      <c r="H6393" s="194">
        <v>810106</v>
      </c>
      <c r="I6393" s="164" t="s">
        <v>16</v>
      </c>
      <c r="L6393" s="164">
        <v>2024</v>
      </c>
      <c r="M6393" s="164" t="s">
        <v>525</v>
      </c>
      <c r="N6393" s="164" t="s">
        <v>569</v>
      </c>
    </row>
    <row r="6394" spans="1:15" s="164" customFormat="1" ht="15" x14ac:dyDescent="0.15">
      <c r="A6394" s="164" t="s">
        <v>521</v>
      </c>
      <c r="B6394" s="164" t="s">
        <v>609</v>
      </c>
      <c r="C6394" s="164" t="s">
        <v>523</v>
      </c>
      <c r="D6394" s="164" t="s">
        <v>530</v>
      </c>
      <c r="E6394" s="164" t="s">
        <v>518</v>
      </c>
      <c r="F6394" s="193">
        <v>45756</v>
      </c>
      <c r="G6394" s="164" t="s">
        <v>25</v>
      </c>
      <c r="H6394" s="194">
        <v>5600</v>
      </c>
      <c r="I6394" s="164" t="s">
        <v>16</v>
      </c>
      <c r="J6394" s="164">
        <v>14</v>
      </c>
      <c r="L6394" s="164">
        <v>2025</v>
      </c>
      <c r="M6394" s="164" t="s">
        <v>525</v>
      </c>
      <c r="N6394" s="164" t="s">
        <v>526</v>
      </c>
    </row>
    <row r="6395" spans="1:15" s="164" customFormat="1" ht="15" x14ac:dyDescent="0.15">
      <c r="A6395" s="164" t="s">
        <v>521</v>
      </c>
      <c r="B6395" s="164" t="s">
        <v>609</v>
      </c>
      <c r="C6395" s="164" t="s">
        <v>523</v>
      </c>
      <c r="D6395" s="164" t="s">
        <v>524</v>
      </c>
      <c r="E6395" s="164" t="s">
        <v>519</v>
      </c>
      <c r="F6395" s="193">
        <v>45756</v>
      </c>
      <c r="G6395" s="164" t="s">
        <v>25</v>
      </c>
      <c r="H6395" s="194">
        <v>1445</v>
      </c>
      <c r="I6395" s="164" t="s">
        <v>16</v>
      </c>
      <c r="J6395" s="164">
        <v>17</v>
      </c>
      <c r="L6395" s="164">
        <v>2025</v>
      </c>
      <c r="M6395" s="164" t="s">
        <v>525</v>
      </c>
      <c r="N6395" s="164" t="s">
        <v>526</v>
      </c>
    </row>
    <row r="6396" spans="1:15" s="164" customFormat="1" ht="15" x14ac:dyDescent="0.15">
      <c r="A6396" s="164" t="s">
        <v>521</v>
      </c>
      <c r="B6396" s="164" t="s">
        <v>609</v>
      </c>
      <c r="C6396" s="164" t="s">
        <v>523</v>
      </c>
      <c r="D6396" s="164" t="s">
        <v>530</v>
      </c>
      <c r="E6396" s="164" t="s">
        <v>517</v>
      </c>
      <c r="F6396" s="193">
        <v>45756</v>
      </c>
      <c r="G6396" s="164" t="s">
        <v>25</v>
      </c>
      <c r="H6396" s="194">
        <v>46000</v>
      </c>
      <c r="I6396" s="164" t="s">
        <v>16</v>
      </c>
      <c r="J6396" s="164">
        <v>115</v>
      </c>
      <c r="L6396" s="164">
        <v>2025</v>
      </c>
      <c r="M6396" s="164" t="s">
        <v>525</v>
      </c>
      <c r="N6396" s="164" t="s">
        <v>526</v>
      </c>
    </row>
    <row r="6397" spans="1:15" s="164" customFormat="1" ht="15" x14ac:dyDescent="0.15">
      <c r="A6397" s="164" t="s">
        <v>521</v>
      </c>
      <c r="B6397" s="164" t="s">
        <v>603</v>
      </c>
      <c r="C6397" s="164" t="s">
        <v>523</v>
      </c>
      <c r="D6397" s="164" t="s">
        <v>525</v>
      </c>
      <c r="E6397" s="164" t="s">
        <v>525</v>
      </c>
      <c r="F6397" s="193">
        <v>45755</v>
      </c>
      <c r="G6397" s="164" t="s">
        <v>604</v>
      </c>
      <c r="H6397" s="194">
        <v>37479</v>
      </c>
      <c r="I6397" s="164" t="s">
        <v>22</v>
      </c>
      <c r="L6397" s="164">
        <v>2024</v>
      </c>
      <c r="M6397" s="164" t="s">
        <v>525</v>
      </c>
      <c r="N6397" s="164" t="s">
        <v>569</v>
      </c>
    </row>
    <row r="6398" spans="1:15" s="164" customFormat="1" ht="15" x14ac:dyDescent="0.15">
      <c r="A6398" s="164" t="s">
        <v>521</v>
      </c>
      <c r="B6398" s="164" t="s">
        <v>609</v>
      </c>
      <c r="C6398" s="164" t="s">
        <v>523</v>
      </c>
      <c r="D6398" s="164" t="s">
        <v>530</v>
      </c>
      <c r="E6398" s="164" t="s">
        <v>517</v>
      </c>
      <c r="F6398" s="193">
        <v>45755</v>
      </c>
      <c r="G6398" s="164" t="s">
        <v>25</v>
      </c>
      <c r="H6398" s="194">
        <v>4838000</v>
      </c>
      <c r="I6398" s="164" t="s">
        <v>16</v>
      </c>
      <c r="J6398" s="164">
        <v>12095</v>
      </c>
      <c r="L6398" s="164">
        <v>2025</v>
      </c>
      <c r="M6398" s="164" t="s">
        <v>525</v>
      </c>
      <c r="N6398" s="164" t="s">
        <v>526</v>
      </c>
      <c r="O6398" s="164" t="s">
        <v>731</v>
      </c>
    </row>
    <row r="6399" spans="1:15" s="164" customFormat="1" ht="15" x14ac:dyDescent="0.15">
      <c r="A6399" s="164" t="s">
        <v>521</v>
      </c>
      <c r="B6399" s="164" t="s">
        <v>638</v>
      </c>
      <c r="C6399" s="164" t="s">
        <v>523</v>
      </c>
      <c r="D6399" s="164" t="s">
        <v>525</v>
      </c>
      <c r="E6399" s="164" t="s">
        <v>525</v>
      </c>
      <c r="F6399" s="193">
        <v>45755</v>
      </c>
      <c r="G6399" s="164" t="s">
        <v>23</v>
      </c>
      <c r="H6399" s="194">
        <v>51343</v>
      </c>
      <c r="I6399" s="164" t="s">
        <v>22</v>
      </c>
      <c r="L6399" s="164">
        <v>2024</v>
      </c>
      <c r="M6399" s="164" t="s">
        <v>525</v>
      </c>
      <c r="N6399" s="164" t="s">
        <v>569</v>
      </c>
    </row>
    <row r="6400" spans="1:15" s="164" customFormat="1" ht="15" x14ac:dyDescent="0.15">
      <c r="A6400" s="164" t="s">
        <v>521</v>
      </c>
      <c r="B6400" s="164" t="s">
        <v>609</v>
      </c>
      <c r="C6400" s="164" t="s">
        <v>523</v>
      </c>
      <c r="D6400" s="164" t="s">
        <v>530</v>
      </c>
      <c r="E6400" s="164" t="s">
        <v>518</v>
      </c>
      <c r="F6400" s="193">
        <v>45755</v>
      </c>
      <c r="G6400" s="164" t="s">
        <v>25</v>
      </c>
      <c r="H6400" s="194">
        <v>6000</v>
      </c>
      <c r="I6400" s="164" t="s">
        <v>16</v>
      </c>
      <c r="J6400" s="164">
        <v>15</v>
      </c>
      <c r="L6400" s="164">
        <v>2025</v>
      </c>
      <c r="M6400" s="164" t="s">
        <v>525</v>
      </c>
      <c r="N6400" s="164" t="s">
        <v>526</v>
      </c>
      <c r="O6400" s="164" t="s">
        <v>732</v>
      </c>
    </row>
    <row r="6401" spans="1:15" s="164" customFormat="1" ht="15" x14ac:dyDescent="0.15">
      <c r="A6401" s="164" t="s">
        <v>521</v>
      </c>
      <c r="B6401" s="164" t="s">
        <v>638</v>
      </c>
      <c r="C6401" s="164" t="s">
        <v>523</v>
      </c>
      <c r="D6401" s="164" t="s">
        <v>525</v>
      </c>
      <c r="E6401" s="164" t="s">
        <v>531</v>
      </c>
      <c r="F6401" s="193">
        <v>45755</v>
      </c>
      <c r="G6401" s="164" t="s">
        <v>722</v>
      </c>
      <c r="H6401" s="194">
        <v>15066</v>
      </c>
      <c r="I6401" s="164" t="s">
        <v>22</v>
      </c>
      <c r="L6401" s="164">
        <v>2024</v>
      </c>
      <c r="M6401" s="164" t="s">
        <v>525</v>
      </c>
      <c r="N6401" s="164" t="s">
        <v>569</v>
      </c>
    </row>
    <row r="6402" spans="1:15" s="164" customFormat="1" ht="15" x14ac:dyDescent="0.15">
      <c r="A6402" s="164" t="s">
        <v>521</v>
      </c>
      <c r="B6402" s="164" t="s">
        <v>609</v>
      </c>
      <c r="C6402" s="164" t="s">
        <v>523</v>
      </c>
      <c r="D6402" s="164" t="s">
        <v>530</v>
      </c>
      <c r="E6402" s="164" t="s">
        <v>518</v>
      </c>
      <c r="F6402" s="193">
        <v>45755</v>
      </c>
      <c r="G6402" s="164" t="s">
        <v>25</v>
      </c>
      <c r="H6402" s="194">
        <v>89600</v>
      </c>
      <c r="I6402" s="164" t="s">
        <v>16</v>
      </c>
      <c r="J6402" s="164">
        <v>224</v>
      </c>
      <c r="L6402" s="164">
        <v>2025</v>
      </c>
      <c r="M6402" s="164" t="s">
        <v>525</v>
      </c>
      <c r="N6402" s="164" t="s">
        <v>526</v>
      </c>
      <c r="O6402" s="164" t="s">
        <v>731</v>
      </c>
    </row>
    <row r="6403" spans="1:15" s="164" customFormat="1" ht="15" x14ac:dyDescent="0.15">
      <c r="A6403" s="164" t="s">
        <v>521</v>
      </c>
      <c r="B6403" s="164" t="s">
        <v>647</v>
      </c>
      <c r="C6403" s="164" t="s">
        <v>523</v>
      </c>
      <c r="D6403" s="164" t="s">
        <v>525</v>
      </c>
      <c r="E6403" s="164" t="s">
        <v>525</v>
      </c>
      <c r="F6403" s="193">
        <v>45755</v>
      </c>
      <c r="G6403" s="164" t="s">
        <v>650</v>
      </c>
      <c r="H6403" s="194">
        <v>381328</v>
      </c>
      <c r="I6403" s="164" t="s">
        <v>16</v>
      </c>
      <c r="L6403" s="164">
        <v>2024</v>
      </c>
      <c r="M6403" s="164" t="s">
        <v>525</v>
      </c>
      <c r="N6403" s="164" t="s">
        <v>569</v>
      </c>
    </row>
    <row r="6404" spans="1:15" s="164" customFormat="1" ht="15" x14ac:dyDescent="0.15">
      <c r="A6404" s="164" t="s">
        <v>521</v>
      </c>
      <c r="B6404" s="164" t="s">
        <v>609</v>
      </c>
      <c r="C6404" s="164" t="s">
        <v>523</v>
      </c>
      <c r="D6404" s="164" t="s">
        <v>530</v>
      </c>
      <c r="E6404" s="164" t="s">
        <v>517</v>
      </c>
      <c r="F6404" s="193">
        <v>45755</v>
      </c>
      <c r="G6404" s="164" t="s">
        <v>25</v>
      </c>
      <c r="H6404" s="194">
        <v>44000</v>
      </c>
      <c r="I6404" s="164" t="s">
        <v>16</v>
      </c>
      <c r="J6404" s="164">
        <v>110</v>
      </c>
      <c r="L6404" s="164">
        <v>2025</v>
      </c>
      <c r="M6404" s="164" t="s">
        <v>525</v>
      </c>
      <c r="N6404" s="164" t="s">
        <v>526</v>
      </c>
      <c r="O6404" s="164" t="s">
        <v>732</v>
      </c>
    </row>
    <row r="6405" spans="1:15" s="164" customFormat="1" ht="15" x14ac:dyDescent="0.15">
      <c r="A6405" s="164" t="s">
        <v>521</v>
      </c>
      <c r="B6405" s="164" t="s">
        <v>647</v>
      </c>
      <c r="C6405" s="164" t="s">
        <v>535</v>
      </c>
      <c r="D6405" s="164" t="s">
        <v>525</v>
      </c>
      <c r="E6405" s="164" t="s">
        <v>519</v>
      </c>
      <c r="F6405" s="193">
        <v>45755</v>
      </c>
      <c r="G6405" s="164" t="s">
        <v>650</v>
      </c>
      <c r="H6405" s="194">
        <v>54230</v>
      </c>
      <c r="I6405" s="164" t="s">
        <v>16</v>
      </c>
      <c r="L6405" s="164">
        <v>2024</v>
      </c>
      <c r="M6405" s="164" t="s">
        <v>525</v>
      </c>
      <c r="N6405" s="164" t="s">
        <v>569</v>
      </c>
    </row>
    <row r="6406" spans="1:15" s="164" customFormat="1" ht="15" x14ac:dyDescent="0.15">
      <c r="A6406" s="164" t="s">
        <v>521</v>
      </c>
      <c r="B6406" s="164" t="s">
        <v>609</v>
      </c>
      <c r="C6406" s="164" t="s">
        <v>523</v>
      </c>
      <c r="D6406" s="164" t="s">
        <v>524</v>
      </c>
      <c r="E6406" s="164" t="s">
        <v>519</v>
      </c>
      <c r="F6406" s="193">
        <v>45755</v>
      </c>
      <c r="G6406" s="164" t="s">
        <v>25</v>
      </c>
      <c r="H6406" s="194">
        <v>9860</v>
      </c>
      <c r="I6406" s="164" t="s">
        <v>16</v>
      </c>
      <c r="J6406" s="164">
        <v>116</v>
      </c>
      <c r="L6406" s="164">
        <v>2025</v>
      </c>
      <c r="M6406" s="164" t="s">
        <v>525</v>
      </c>
      <c r="N6406" s="164" t="s">
        <v>526</v>
      </c>
      <c r="O6406" s="164" t="s">
        <v>731</v>
      </c>
    </row>
    <row r="6407" spans="1:15" s="164" customFormat="1" ht="15" x14ac:dyDescent="0.15">
      <c r="A6407" s="164" t="s">
        <v>521</v>
      </c>
      <c r="B6407" s="164" t="s">
        <v>647</v>
      </c>
      <c r="C6407" s="164" t="s">
        <v>523</v>
      </c>
      <c r="D6407" s="164" t="s">
        <v>525</v>
      </c>
      <c r="E6407" s="164" t="s">
        <v>519</v>
      </c>
      <c r="F6407" s="193">
        <v>45755</v>
      </c>
      <c r="G6407" s="164" t="s">
        <v>650</v>
      </c>
      <c r="H6407" s="194">
        <v>278846</v>
      </c>
      <c r="I6407" s="164" t="s">
        <v>16</v>
      </c>
      <c r="L6407" s="164">
        <v>2024</v>
      </c>
      <c r="M6407" s="164" t="s">
        <v>525</v>
      </c>
      <c r="N6407" s="164" t="s">
        <v>569</v>
      </c>
    </row>
    <row r="6408" spans="1:15" s="164" customFormat="1" ht="15" x14ac:dyDescent="0.15">
      <c r="A6408" s="164" t="s">
        <v>521</v>
      </c>
      <c r="B6408" s="164" t="s">
        <v>609</v>
      </c>
      <c r="C6408" s="164" t="s">
        <v>523</v>
      </c>
      <c r="D6408" s="164" t="s">
        <v>524</v>
      </c>
      <c r="E6408" s="164" t="s">
        <v>517</v>
      </c>
      <c r="F6408" s="193">
        <v>45755</v>
      </c>
      <c r="G6408" s="164" t="s">
        <v>25</v>
      </c>
      <c r="H6408" s="194">
        <v>425</v>
      </c>
      <c r="I6408" s="164" t="s">
        <v>16</v>
      </c>
      <c r="J6408" s="164">
        <v>5</v>
      </c>
      <c r="L6408" s="164">
        <v>2025</v>
      </c>
      <c r="M6408" s="164" t="s">
        <v>525</v>
      </c>
      <c r="N6408" s="164" t="s">
        <v>526</v>
      </c>
      <c r="O6408" s="164" t="s">
        <v>732</v>
      </c>
    </row>
    <row r="6409" spans="1:15" s="164" customFormat="1" ht="15" x14ac:dyDescent="0.15">
      <c r="A6409" s="164" t="s">
        <v>521</v>
      </c>
      <c r="B6409" s="164" t="s">
        <v>647</v>
      </c>
      <c r="C6409" s="164" t="s">
        <v>523</v>
      </c>
      <c r="D6409" s="164" t="s">
        <v>525</v>
      </c>
      <c r="E6409" s="164" t="s">
        <v>531</v>
      </c>
      <c r="F6409" s="193">
        <v>45755</v>
      </c>
      <c r="G6409" s="164" t="s">
        <v>650</v>
      </c>
      <c r="H6409" s="194">
        <v>1178025</v>
      </c>
      <c r="I6409" s="164" t="s">
        <v>16</v>
      </c>
      <c r="L6409" s="164">
        <v>2024</v>
      </c>
      <c r="M6409" s="164" t="s">
        <v>525</v>
      </c>
      <c r="N6409" s="164" t="s">
        <v>569</v>
      </c>
    </row>
    <row r="6410" spans="1:15" s="164" customFormat="1" ht="15" x14ac:dyDescent="0.15">
      <c r="A6410" s="164" t="s">
        <v>521</v>
      </c>
      <c r="B6410" s="164" t="s">
        <v>609</v>
      </c>
      <c r="C6410" s="164" t="s">
        <v>523</v>
      </c>
      <c r="D6410" s="164" t="s">
        <v>524</v>
      </c>
      <c r="E6410" s="164" t="s">
        <v>519</v>
      </c>
      <c r="F6410" s="193">
        <v>45755</v>
      </c>
      <c r="G6410" s="164" t="s">
        <v>25</v>
      </c>
      <c r="H6410" s="194">
        <v>-36125</v>
      </c>
      <c r="I6410" s="164" t="s">
        <v>16</v>
      </c>
      <c r="J6410" s="164">
        <v>425</v>
      </c>
      <c r="L6410" s="164">
        <v>2025</v>
      </c>
      <c r="M6410" s="164" t="s">
        <v>525</v>
      </c>
      <c r="N6410" s="164" t="s">
        <v>526</v>
      </c>
      <c r="O6410" s="164" t="s">
        <v>733</v>
      </c>
    </row>
    <row r="6411" spans="1:15" s="164" customFormat="1" ht="15" x14ac:dyDescent="0.15">
      <c r="A6411" s="164" t="s">
        <v>521</v>
      </c>
      <c r="B6411" s="164" t="s">
        <v>647</v>
      </c>
      <c r="C6411" s="164" t="s">
        <v>523</v>
      </c>
      <c r="D6411" s="164" t="s">
        <v>525</v>
      </c>
      <c r="E6411" s="164" t="s">
        <v>525</v>
      </c>
      <c r="F6411" s="193">
        <v>45755</v>
      </c>
      <c r="G6411" s="164" t="s">
        <v>648</v>
      </c>
      <c r="H6411" s="194">
        <v>42293</v>
      </c>
      <c r="I6411" s="164" t="s">
        <v>16</v>
      </c>
      <c r="L6411" s="164">
        <v>2024</v>
      </c>
      <c r="M6411" s="164" t="s">
        <v>525</v>
      </c>
      <c r="N6411" s="164" t="s">
        <v>569</v>
      </c>
    </row>
    <row r="6412" spans="1:15" s="164" customFormat="1" ht="15" x14ac:dyDescent="0.15">
      <c r="A6412" s="164" t="s">
        <v>521</v>
      </c>
      <c r="B6412" s="164" t="s">
        <v>609</v>
      </c>
      <c r="C6412" s="164" t="s">
        <v>523</v>
      </c>
      <c r="D6412" s="164" t="s">
        <v>530</v>
      </c>
      <c r="E6412" s="164" t="s">
        <v>517</v>
      </c>
      <c r="F6412" s="193">
        <v>45755</v>
      </c>
      <c r="G6412" s="164" t="s">
        <v>25</v>
      </c>
      <c r="H6412" s="194">
        <v>-17600000</v>
      </c>
      <c r="I6412" s="164" t="s">
        <v>16</v>
      </c>
      <c r="J6412" s="164">
        <v>44000</v>
      </c>
      <c r="L6412" s="164">
        <v>2025</v>
      </c>
      <c r="M6412" s="164" t="s">
        <v>525</v>
      </c>
      <c r="N6412" s="164" t="s">
        <v>526</v>
      </c>
      <c r="O6412" s="164" t="s">
        <v>733</v>
      </c>
    </row>
    <row r="6413" spans="1:15" s="164" customFormat="1" ht="15" x14ac:dyDescent="0.15">
      <c r="A6413" s="164" t="s">
        <v>521</v>
      </c>
      <c r="B6413" s="164" t="s">
        <v>647</v>
      </c>
      <c r="C6413" s="164" t="s">
        <v>523</v>
      </c>
      <c r="D6413" s="164" t="s">
        <v>525</v>
      </c>
      <c r="E6413" s="164" t="s">
        <v>531</v>
      </c>
      <c r="F6413" s="193">
        <v>45755</v>
      </c>
      <c r="G6413" s="164" t="s">
        <v>648</v>
      </c>
      <c r="H6413" s="194">
        <v>49845</v>
      </c>
      <c r="I6413" s="164" t="s">
        <v>16</v>
      </c>
      <c r="L6413" s="164">
        <v>2024</v>
      </c>
      <c r="M6413" s="164" t="s">
        <v>525</v>
      </c>
      <c r="N6413" s="164" t="s">
        <v>569</v>
      </c>
    </row>
    <row r="6414" spans="1:15" s="164" customFormat="1" ht="15" x14ac:dyDescent="0.15">
      <c r="A6414" s="164" t="s">
        <v>521</v>
      </c>
      <c r="B6414" s="164" t="s">
        <v>609</v>
      </c>
      <c r="C6414" s="164" t="s">
        <v>523</v>
      </c>
      <c r="D6414" s="164" t="s">
        <v>530</v>
      </c>
      <c r="E6414" s="164" t="s">
        <v>518</v>
      </c>
      <c r="F6414" s="193">
        <v>45755</v>
      </c>
      <c r="G6414" s="164" t="s">
        <v>25</v>
      </c>
      <c r="H6414" s="194">
        <v>-240000</v>
      </c>
      <c r="I6414" s="164" t="s">
        <v>16</v>
      </c>
      <c r="J6414" s="164">
        <v>600</v>
      </c>
      <c r="L6414" s="164">
        <v>2025</v>
      </c>
      <c r="M6414" s="164" t="s">
        <v>525</v>
      </c>
      <c r="N6414" s="164" t="s">
        <v>526</v>
      </c>
      <c r="O6414" s="164" t="s">
        <v>733</v>
      </c>
    </row>
    <row r="6415" spans="1:15" s="164" customFormat="1" ht="15" x14ac:dyDescent="0.15">
      <c r="A6415" s="164" t="s">
        <v>521</v>
      </c>
      <c r="B6415" s="164" t="s">
        <v>617</v>
      </c>
      <c r="C6415" s="164" t="s">
        <v>523</v>
      </c>
      <c r="D6415" s="164" t="s">
        <v>525</v>
      </c>
      <c r="E6415" s="164" t="s">
        <v>519</v>
      </c>
      <c r="F6415" s="193">
        <v>45755</v>
      </c>
      <c r="G6415" s="164" t="s">
        <v>651</v>
      </c>
      <c r="H6415" s="194">
        <v>94270</v>
      </c>
      <c r="I6415" s="164" t="s">
        <v>16</v>
      </c>
      <c r="L6415" s="164">
        <v>2024</v>
      </c>
      <c r="M6415" s="164" t="s">
        <v>525</v>
      </c>
      <c r="N6415" s="164" t="s">
        <v>569</v>
      </c>
    </row>
    <row r="6416" spans="1:15" s="164" customFormat="1" ht="15" x14ac:dyDescent="0.15">
      <c r="A6416" s="164" t="s">
        <v>521</v>
      </c>
      <c r="B6416" s="164" t="s">
        <v>647</v>
      </c>
      <c r="C6416" s="164" t="s">
        <v>523</v>
      </c>
      <c r="D6416" s="164" t="s">
        <v>525</v>
      </c>
      <c r="E6416" s="164" t="s">
        <v>531</v>
      </c>
      <c r="F6416" s="193">
        <v>45755</v>
      </c>
      <c r="G6416" s="164" t="s">
        <v>651</v>
      </c>
      <c r="H6416" s="194">
        <v>158400</v>
      </c>
      <c r="I6416" s="164" t="s">
        <v>16</v>
      </c>
      <c r="L6416" s="164">
        <v>2024</v>
      </c>
      <c r="M6416" s="164" t="s">
        <v>525</v>
      </c>
      <c r="N6416" s="164" t="s">
        <v>569</v>
      </c>
    </row>
    <row r="6417" spans="1:15" s="164" customFormat="1" ht="15" x14ac:dyDescent="0.15">
      <c r="A6417" s="164" t="s">
        <v>521</v>
      </c>
      <c r="B6417" s="164" t="s">
        <v>647</v>
      </c>
      <c r="C6417" s="164" t="s">
        <v>523</v>
      </c>
      <c r="D6417" s="164" t="s">
        <v>525</v>
      </c>
      <c r="E6417" s="164" t="s">
        <v>525</v>
      </c>
      <c r="F6417" s="193">
        <v>45755</v>
      </c>
      <c r="G6417" s="164" t="s">
        <v>649</v>
      </c>
      <c r="H6417" s="194">
        <v>4214276</v>
      </c>
      <c r="I6417" s="164" t="s">
        <v>16</v>
      </c>
      <c r="L6417" s="164">
        <v>2024</v>
      </c>
      <c r="M6417" s="164" t="s">
        <v>525</v>
      </c>
      <c r="N6417" s="164" t="s">
        <v>569</v>
      </c>
    </row>
    <row r="6418" spans="1:15" s="164" customFormat="1" ht="15" x14ac:dyDescent="0.15">
      <c r="A6418" s="164" t="s">
        <v>521</v>
      </c>
      <c r="B6418" s="164" t="s">
        <v>647</v>
      </c>
      <c r="C6418" s="164" t="s">
        <v>523</v>
      </c>
      <c r="D6418" s="164" t="s">
        <v>525</v>
      </c>
      <c r="E6418" s="164" t="s">
        <v>531</v>
      </c>
      <c r="F6418" s="193">
        <v>45755</v>
      </c>
      <c r="G6418" s="164" t="s">
        <v>649</v>
      </c>
      <c r="H6418" s="194">
        <v>682341</v>
      </c>
      <c r="I6418" s="164" t="s">
        <v>16</v>
      </c>
      <c r="L6418" s="164">
        <v>2024</v>
      </c>
      <c r="M6418" s="164" t="s">
        <v>525</v>
      </c>
      <c r="N6418" s="164" t="s">
        <v>569</v>
      </c>
    </row>
    <row r="6419" spans="1:15" s="164" customFormat="1" ht="15" x14ac:dyDescent="0.15">
      <c r="A6419" s="164" t="s">
        <v>521</v>
      </c>
      <c r="B6419" s="164" t="s">
        <v>647</v>
      </c>
      <c r="C6419" s="164" t="s">
        <v>523</v>
      </c>
      <c r="D6419" s="164" t="s">
        <v>525</v>
      </c>
      <c r="E6419" s="164" t="s">
        <v>525</v>
      </c>
      <c r="F6419" s="193">
        <v>45755</v>
      </c>
      <c r="G6419" s="164" t="s">
        <v>652</v>
      </c>
      <c r="H6419" s="194">
        <v>494604</v>
      </c>
      <c r="I6419" s="164" t="s">
        <v>16</v>
      </c>
      <c r="L6419" s="164">
        <v>2024</v>
      </c>
      <c r="M6419" s="164" t="s">
        <v>525</v>
      </c>
      <c r="N6419" s="164" t="s">
        <v>569</v>
      </c>
    </row>
    <row r="6420" spans="1:15" s="164" customFormat="1" ht="15" x14ac:dyDescent="0.15">
      <c r="A6420" s="164" t="s">
        <v>521</v>
      </c>
      <c r="B6420" s="164" t="s">
        <v>647</v>
      </c>
      <c r="C6420" s="164" t="s">
        <v>523</v>
      </c>
      <c r="D6420" s="164" t="s">
        <v>525</v>
      </c>
      <c r="E6420" s="164" t="s">
        <v>531</v>
      </c>
      <c r="F6420" s="193">
        <v>45755</v>
      </c>
      <c r="G6420" s="164" t="s">
        <v>652</v>
      </c>
      <c r="H6420" s="194">
        <v>809600</v>
      </c>
      <c r="I6420" s="164" t="s">
        <v>16</v>
      </c>
      <c r="L6420" s="164">
        <v>2024</v>
      </c>
      <c r="M6420" s="164" t="s">
        <v>525</v>
      </c>
      <c r="N6420" s="164" t="s">
        <v>569</v>
      </c>
    </row>
    <row r="6421" spans="1:15" s="164" customFormat="1" ht="15" x14ac:dyDescent="0.15">
      <c r="A6421" s="164" t="s">
        <v>521</v>
      </c>
      <c r="B6421" s="164" t="s">
        <v>617</v>
      </c>
      <c r="C6421" s="164" t="s">
        <v>523</v>
      </c>
      <c r="D6421" s="164" t="s">
        <v>525</v>
      </c>
      <c r="E6421" s="164" t="s">
        <v>519</v>
      </c>
      <c r="F6421" s="193">
        <v>45755</v>
      </c>
      <c r="G6421" s="164" t="s">
        <v>619</v>
      </c>
      <c r="H6421" s="194">
        <v>107250</v>
      </c>
      <c r="I6421" s="164" t="s">
        <v>22</v>
      </c>
      <c r="L6421" s="164">
        <v>2024</v>
      </c>
      <c r="M6421" s="164" t="s">
        <v>525</v>
      </c>
      <c r="N6421" s="164" t="s">
        <v>569</v>
      </c>
    </row>
    <row r="6422" spans="1:15" s="164" customFormat="1" ht="15" x14ac:dyDescent="0.15">
      <c r="A6422" s="164" t="s">
        <v>521</v>
      </c>
      <c r="B6422" s="164" t="s">
        <v>617</v>
      </c>
      <c r="C6422" s="164" t="s">
        <v>523</v>
      </c>
      <c r="D6422" s="164" t="s">
        <v>525</v>
      </c>
      <c r="E6422" s="164" t="s">
        <v>531</v>
      </c>
      <c r="F6422" s="193">
        <v>45755</v>
      </c>
      <c r="G6422" s="164" t="s">
        <v>619</v>
      </c>
      <c r="H6422" s="194">
        <v>269467</v>
      </c>
      <c r="I6422" s="164" t="s">
        <v>22</v>
      </c>
      <c r="L6422" s="164">
        <v>2024</v>
      </c>
      <c r="M6422" s="164" t="s">
        <v>525</v>
      </c>
      <c r="N6422" s="164" t="s">
        <v>569</v>
      </c>
    </row>
    <row r="6423" spans="1:15" s="164" customFormat="1" ht="15" x14ac:dyDescent="0.15">
      <c r="A6423" s="164" t="s">
        <v>521</v>
      </c>
      <c r="B6423" s="164" t="s">
        <v>617</v>
      </c>
      <c r="C6423" s="164" t="s">
        <v>523</v>
      </c>
      <c r="D6423" s="164" t="s">
        <v>525</v>
      </c>
      <c r="E6423" s="164" t="s">
        <v>531</v>
      </c>
      <c r="F6423" s="193">
        <v>45755</v>
      </c>
      <c r="G6423" s="164" t="s">
        <v>587</v>
      </c>
      <c r="H6423" s="194">
        <v>198000</v>
      </c>
      <c r="I6423" s="164" t="s">
        <v>22</v>
      </c>
      <c r="L6423" s="164">
        <v>2024</v>
      </c>
      <c r="M6423" s="164" t="s">
        <v>525</v>
      </c>
      <c r="N6423" s="164" t="s">
        <v>569</v>
      </c>
    </row>
    <row r="6424" spans="1:15" s="164" customFormat="1" ht="15" x14ac:dyDescent="0.15">
      <c r="A6424" s="164" t="s">
        <v>521</v>
      </c>
      <c r="B6424" s="164" t="s">
        <v>586</v>
      </c>
      <c r="C6424" s="164" t="s">
        <v>523</v>
      </c>
      <c r="D6424" s="164" t="s">
        <v>525</v>
      </c>
      <c r="E6424" s="164" t="s">
        <v>531</v>
      </c>
      <c r="F6424" s="193">
        <v>45755</v>
      </c>
      <c r="G6424" s="164" t="s">
        <v>587</v>
      </c>
      <c r="H6424" s="194">
        <v>87318</v>
      </c>
      <c r="I6424" s="164" t="s">
        <v>22</v>
      </c>
      <c r="L6424" s="164">
        <v>2024</v>
      </c>
      <c r="M6424" s="164" t="s">
        <v>525</v>
      </c>
      <c r="N6424" s="164" t="s">
        <v>569</v>
      </c>
    </row>
    <row r="6425" spans="1:15" s="164" customFormat="1" ht="15" x14ac:dyDescent="0.15">
      <c r="A6425" s="164" t="s">
        <v>521</v>
      </c>
      <c r="B6425" s="164" t="s">
        <v>609</v>
      </c>
      <c r="C6425" s="164" t="s">
        <v>523</v>
      </c>
      <c r="D6425" s="164" t="s">
        <v>530</v>
      </c>
      <c r="E6425" s="164" t="s">
        <v>518</v>
      </c>
      <c r="F6425" s="193">
        <v>45755</v>
      </c>
      <c r="G6425" s="164" t="s">
        <v>25</v>
      </c>
      <c r="H6425" s="194">
        <v>2400000</v>
      </c>
      <c r="I6425" s="164" t="s">
        <v>16</v>
      </c>
      <c r="J6425" s="164">
        <v>6000</v>
      </c>
      <c r="L6425" s="164">
        <v>2025</v>
      </c>
      <c r="M6425" s="164" t="s">
        <v>525</v>
      </c>
      <c r="N6425" s="164" t="s">
        <v>526</v>
      </c>
    </row>
    <row r="6426" spans="1:15" s="164" customFormat="1" ht="15" x14ac:dyDescent="0.15">
      <c r="A6426" s="164" t="s">
        <v>521</v>
      </c>
      <c r="B6426" s="164" t="s">
        <v>609</v>
      </c>
      <c r="C6426" s="164" t="s">
        <v>523</v>
      </c>
      <c r="D6426" s="164" t="s">
        <v>524</v>
      </c>
      <c r="E6426" s="164" t="s">
        <v>519</v>
      </c>
      <c r="F6426" s="193">
        <v>45755</v>
      </c>
      <c r="G6426" s="164" t="s">
        <v>25</v>
      </c>
      <c r="H6426" s="194">
        <v>36125</v>
      </c>
      <c r="I6426" s="164" t="s">
        <v>16</v>
      </c>
      <c r="J6426" s="164">
        <v>425</v>
      </c>
      <c r="L6426" s="164">
        <v>2025</v>
      </c>
      <c r="M6426" s="164" t="s">
        <v>525</v>
      </c>
      <c r="N6426" s="164" t="s">
        <v>526</v>
      </c>
    </row>
    <row r="6427" spans="1:15" s="164" customFormat="1" ht="15" x14ac:dyDescent="0.15">
      <c r="A6427" s="164" t="s">
        <v>521</v>
      </c>
      <c r="B6427" s="164" t="s">
        <v>609</v>
      </c>
      <c r="C6427" s="164" t="s">
        <v>523</v>
      </c>
      <c r="D6427" s="164" t="s">
        <v>530</v>
      </c>
      <c r="E6427" s="164" t="s">
        <v>517</v>
      </c>
      <c r="F6427" s="193">
        <v>45755</v>
      </c>
      <c r="G6427" s="164" t="s">
        <v>25</v>
      </c>
      <c r="H6427" s="194">
        <v>17600000</v>
      </c>
      <c r="I6427" s="164" t="s">
        <v>16</v>
      </c>
      <c r="J6427" s="164">
        <v>44000</v>
      </c>
      <c r="L6427" s="164">
        <v>2025</v>
      </c>
      <c r="M6427" s="164" t="s">
        <v>525</v>
      </c>
      <c r="N6427" s="164" t="s">
        <v>526</v>
      </c>
    </row>
    <row r="6428" spans="1:15" s="164" customFormat="1" ht="15" x14ac:dyDescent="0.15">
      <c r="A6428" s="164" t="s">
        <v>521</v>
      </c>
      <c r="B6428" s="164" t="s">
        <v>609</v>
      </c>
      <c r="C6428" s="164" t="s">
        <v>523</v>
      </c>
      <c r="D6428" s="164" t="s">
        <v>530</v>
      </c>
      <c r="E6428" s="164" t="s">
        <v>518</v>
      </c>
      <c r="F6428" s="193">
        <v>45754</v>
      </c>
      <c r="G6428" s="164" t="s">
        <v>25</v>
      </c>
      <c r="H6428" s="194">
        <v>44800</v>
      </c>
      <c r="I6428" s="164" t="s">
        <v>16</v>
      </c>
      <c r="J6428" s="164">
        <v>112</v>
      </c>
      <c r="L6428" s="164">
        <v>2025</v>
      </c>
      <c r="M6428" s="164" t="s">
        <v>525</v>
      </c>
      <c r="N6428" s="164" t="s">
        <v>526</v>
      </c>
      <c r="O6428" s="164" t="s">
        <v>734</v>
      </c>
    </row>
    <row r="6429" spans="1:15" s="164" customFormat="1" ht="15" x14ac:dyDescent="0.15">
      <c r="A6429" s="164" t="s">
        <v>521</v>
      </c>
      <c r="B6429" s="164" t="s">
        <v>609</v>
      </c>
      <c r="C6429" s="164" t="s">
        <v>523</v>
      </c>
      <c r="D6429" s="164" t="s">
        <v>530</v>
      </c>
      <c r="E6429" s="164" t="s">
        <v>518</v>
      </c>
      <c r="F6429" s="193">
        <v>45754</v>
      </c>
      <c r="G6429" s="164" t="s">
        <v>25</v>
      </c>
      <c r="H6429" s="194">
        <v>-800000</v>
      </c>
      <c r="I6429" s="164" t="s">
        <v>16</v>
      </c>
      <c r="J6429" s="164">
        <v>2000</v>
      </c>
      <c r="L6429" s="164">
        <v>2025</v>
      </c>
      <c r="M6429" s="164" t="s">
        <v>525</v>
      </c>
      <c r="N6429" s="164" t="s">
        <v>526</v>
      </c>
      <c r="O6429" s="164" t="s">
        <v>733</v>
      </c>
    </row>
    <row r="6430" spans="1:15" s="164" customFormat="1" ht="15" x14ac:dyDescent="0.15">
      <c r="A6430" s="164" t="s">
        <v>521</v>
      </c>
      <c r="B6430" s="164" t="s">
        <v>609</v>
      </c>
      <c r="C6430" s="164" t="s">
        <v>523</v>
      </c>
      <c r="D6430" s="164" t="s">
        <v>530</v>
      </c>
      <c r="E6430" s="164" t="s">
        <v>517</v>
      </c>
      <c r="F6430" s="193">
        <v>45754</v>
      </c>
      <c r="G6430" s="164" t="s">
        <v>25</v>
      </c>
      <c r="H6430" s="194">
        <v>2016000</v>
      </c>
      <c r="I6430" s="164" t="s">
        <v>16</v>
      </c>
      <c r="J6430" s="164">
        <v>5040</v>
      </c>
      <c r="L6430" s="164">
        <v>2025</v>
      </c>
      <c r="M6430" s="164" t="s">
        <v>525</v>
      </c>
      <c r="N6430" s="164" t="s">
        <v>526</v>
      </c>
      <c r="O6430" s="164" t="s">
        <v>734</v>
      </c>
    </row>
    <row r="6431" spans="1:15" s="164" customFormat="1" ht="15" x14ac:dyDescent="0.15">
      <c r="A6431" s="164" t="s">
        <v>521</v>
      </c>
      <c r="B6431" s="164" t="s">
        <v>609</v>
      </c>
      <c r="C6431" s="164" t="s">
        <v>523</v>
      </c>
      <c r="D6431" s="164" t="s">
        <v>524</v>
      </c>
      <c r="E6431" s="164" t="s">
        <v>519</v>
      </c>
      <c r="F6431" s="193">
        <v>45754</v>
      </c>
      <c r="G6431" s="164" t="s">
        <v>25</v>
      </c>
      <c r="H6431" s="194">
        <v>0</v>
      </c>
      <c r="I6431" s="164" t="s">
        <v>16</v>
      </c>
      <c r="J6431" s="164">
        <v>340</v>
      </c>
      <c r="L6431" s="164">
        <v>2025</v>
      </c>
      <c r="M6431" s="164" t="s">
        <v>525</v>
      </c>
      <c r="N6431" s="164" t="s">
        <v>526</v>
      </c>
      <c r="O6431" s="164" t="s">
        <v>733</v>
      </c>
    </row>
    <row r="6432" spans="1:15" s="164" customFormat="1" ht="15" x14ac:dyDescent="0.15">
      <c r="A6432" s="164" t="s">
        <v>521</v>
      </c>
      <c r="B6432" s="164" t="s">
        <v>586</v>
      </c>
      <c r="C6432" s="164" t="s">
        <v>523</v>
      </c>
      <c r="D6432" s="164" t="s">
        <v>525</v>
      </c>
      <c r="E6432" s="164" t="s">
        <v>531</v>
      </c>
      <c r="F6432" s="193">
        <v>45754</v>
      </c>
      <c r="G6432" s="164" t="s">
        <v>619</v>
      </c>
      <c r="H6432" s="194">
        <v>383720</v>
      </c>
      <c r="I6432" s="164" t="s">
        <v>22</v>
      </c>
      <c r="L6432" s="164">
        <v>2024</v>
      </c>
      <c r="M6432" s="164" t="s">
        <v>525</v>
      </c>
      <c r="N6432" s="164" t="s">
        <v>569</v>
      </c>
    </row>
    <row r="6433" spans="1:15" s="164" customFormat="1" ht="15" x14ac:dyDescent="0.15">
      <c r="A6433" s="164" t="s">
        <v>521</v>
      </c>
      <c r="B6433" s="164" t="s">
        <v>609</v>
      </c>
      <c r="C6433" s="164" t="s">
        <v>523</v>
      </c>
      <c r="D6433" s="164" t="s">
        <v>530</v>
      </c>
      <c r="E6433" s="164" t="s">
        <v>518</v>
      </c>
      <c r="F6433" s="193">
        <v>45754</v>
      </c>
      <c r="G6433" s="164" t="s">
        <v>25</v>
      </c>
      <c r="H6433" s="194">
        <v>2000</v>
      </c>
      <c r="I6433" s="164" t="s">
        <v>16</v>
      </c>
      <c r="J6433" s="164">
        <v>5</v>
      </c>
      <c r="L6433" s="164">
        <v>2025</v>
      </c>
      <c r="M6433" s="164" t="s">
        <v>525</v>
      </c>
      <c r="N6433" s="164" t="s">
        <v>526</v>
      </c>
      <c r="O6433" s="164" t="s">
        <v>735</v>
      </c>
    </row>
    <row r="6434" spans="1:15" s="164" customFormat="1" ht="15" x14ac:dyDescent="0.15">
      <c r="A6434" s="164" t="s">
        <v>521</v>
      </c>
      <c r="B6434" s="164" t="s">
        <v>617</v>
      </c>
      <c r="C6434" s="164" t="s">
        <v>523</v>
      </c>
      <c r="D6434" s="164" t="s">
        <v>525</v>
      </c>
      <c r="E6434" s="164" t="s">
        <v>531</v>
      </c>
      <c r="F6434" s="193">
        <v>45754</v>
      </c>
      <c r="G6434" s="164" t="s">
        <v>620</v>
      </c>
      <c r="H6434" s="194">
        <v>85800</v>
      </c>
      <c r="I6434" s="164" t="s">
        <v>22</v>
      </c>
      <c r="L6434" s="164">
        <v>2024</v>
      </c>
      <c r="M6434" s="164" t="s">
        <v>525</v>
      </c>
      <c r="N6434" s="164" t="s">
        <v>569</v>
      </c>
    </row>
    <row r="6435" spans="1:15" s="164" customFormat="1" ht="15" x14ac:dyDescent="0.15">
      <c r="A6435" s="164" t="s">
        <v>521</v>
      </c>
      <c r="B6435" s="164" t="s">
        <v>609</v>
      </c>
      <c r="C6435" s="164" t="s">
        <v>523</v>
      </c>
      <c r="D6435" s="164" t="s">
        <v>530</v>
      </c>
      <c r="E6435" s="164" t="s">
        <v>517</v>
      </c>
      <c r="F6435" s="193">
        <v>45754</v>
      </c>
      <c r="G6435" s="164" t="s">
        <v>25</v>
      </c>
      <c r="H6435" s="194">
        <v>-14400000</v>
      </c>
      <c r="I6435" s="164" t="s">
        <v>16</v>
      </c>
      <c r="J6435" s="164">
        <v>36000</v>
      </c>
      <c r="L6435" s="164">
        <v>2025</v>
      </c>
      <c r="M6435" s="164" t="s">
        <v>525</v>
      </c>
      <c r="N6435" s="164" t="s">
        <v>526</v>
      </c>
      <c r="O6435" s="164" t="s">
        <v>733</v>
      </c>
    </row>
    <row r="6436" spans="1:15" s="164" customFormat="1" ht="15" x14ac:dyDescent="0.15">
      <c r="A6436" s="164" t="s">
        <v>521</v>
      </c>
      <c r="B6436" s="164" t="s">
        <v>647</v>
      </c>
      <c r="C6436" s="164" t="s">
        <v>523</v>
      </c>
      <c r="D6436" s="164" t="s">
        <v>525</v>
      </c>
      <c r="E6436" s="164" t="s">
        <v>531</v>
      </c>
      <c r="F6436" s="193">
        <v>45754</v>
      </c>
      <c r="G6436" s="164" t="s">
        <v>653</v>
      </c>
      <c r="H6436" s="194">
        <v>80047</v>
      </c>
      <c r="I6436" s="164" t="s">
        <v>22</v>
      </c>
      <c r="L6436" s="164">
        <v>2024</v>
      </c>
      <c r="M6436" s="164" t="s">
        <v>525</v>
      </c>
      <c r="N6436" s="164" t="s">
        <v>569</v>
      </c>
    </row>
    <row r="6437" spans="1:15" s="164" customFormat="1" ht="15" x14ac:dyDescent="0.15">
      <c r="A6437" s="164" t="s">
        <v>521</v>
      </c>
      <c r="B6437" s="164" t="s">
        <v>609</v>
      </c>
      <c r="C6437" s="164" t="s">
        <v>523</v>
      </c>
      <c r="D6437" s="164" t="s">
        <v>530</v>
      </c>
      <c r="E6437" s="164" t="s">
        <v>517</v>
      </c>
      <c r="F6437" s="193">
        <v>45754</v>
      </c>
      <c r="G6437" s="164" t="s">
        <v>25</v>
      </c>
      <c r="H6437" s="194">
        <v>36400</v>
      </c>
      <c r="I6437" s="164" t="s">
        <v>16</v>
      </c>
      <c r="J6437" s="164">
        <v>91</v>
      </c>
      <c r="L6437" s="164">
        <v>2025</v>
      </c>
      <c r="M6437" s="164" t="s">
        <v>525</v>
      </c>
      <c r="N6437" s="164" t="s">
        <v>526</v>
      </c>
      <c r="O6437" s="164" t="s">
        <v>735</v>
      </c>
    </row>
    <row r="6438" spans="1:15" s="164" customFormat="1" ht="15" x14ac:dyDescent="0.15">
      <c r="A6438" s="164" t="s">
        <v>521</v>
      </c>
      <c r="B6438" s="164" t="s">
        <v>617</v>
      </c>
      <c r="C6438" s="164" t="s">
        <v>523</v>
      </c>
      <c r="D6438" s="164" t="s">
        <v>525</v>
      </c>
      <c r="E6438" s="164" t="s">
        <v>525</v>
      </c>
      <c r="F6438" s="193">
        <v>45754</v>
      </c>
      <c r="G6438" s="164" t="s">
        <v>568</v>
      </c>
      <c r="H6438" s="194">
        <v>75288</v>
      </c>
      <c r="I6438" s="164" t="s">
        <v>22</v>
      </c>
      <c r="L6438" s="164">
        <v>2024</v>
      </c>
      <c r="M6438" s="164" t="s">
        <v>525</v>
      </c>
      <c r="N6438" s="164" t="s">
        <v>569</v>
      </c>
    </row>
    <row r="6439" spans="1:15" s="164" customFormat="1" ht="15" x14ac:dyDescent="0.15">
      <c r="A6439" s="164" t="s">
        <v>521</v>
      </c>
      <c r="B6439" s="164" t="s">
        <v>617</v>
      </c>
      <c r="C6439" s="164" t="s">
        <v>523</v>
      </c>
      <c r="D6439" s="164" t="s">
        <v>525</v>
      </c>
      <c r="E6439" s="164" t="s">
        <v>525</v>
      </c>
      <c r="F6439" s="193">
        <v>45754</v>
      </c>
      <c r="G6439" s="164" t="s">
        <v>589</v>
      </c>
      <c r="H6439" s="194">
        <v>351519</v>
      </c>
      <c r="I6439" s="164" t="s">
        <v>22</v>
      </c>
      <c r="L6439" s="164">
        <v>2024</v>
      </c>
      <c r="M6439" s="164" t="s">
        <v>525</v>
      </c>
      <c r="N6439" s="164" t="s">
        <v>569</v>
      </c>
    </row>
    <row r="6440" spans="1:15" s="164" customFormat="1" ht="15" x14ac:dyDescent="0.15">
      <c r="A6440" s="164" t="s">
        <v>521</v>
      </c>
      <c r="B6440" s="164" t="s">
        <v>638</v>
      </c>
      <c r="C6440" s="164" t="s">
        <v>523</v>
      </c>
      <c r="D6440" s="164" t="s">
        <v>525</v>
      </c>
      <c r="E6440" s="164" t="s">
        <v>531</v>
      </c>
      <c r="F6440" s="193">
        <v>45754</v>
      </c>
      <c r="G6440" s="164" t="s">
        <v>722</v>
      </c>
      <c r="H6440" s="194">
        <v>34857</v>
      </c>
      <c r="I6440" s="164" t="s">
        <v>22</v>
      </c>
      <c r="L6440" s="164">
        <v>2024</v>
      </c>
      <c r="M6440" s="164" t="s">
        <v>525</v>
      </c>
      <c r="N6440" s="164" t="s">
        <v>569</v>
      </c>
    </row>
    <row r="6441" spans="1:15" s="164" customFormat="1" ht="15" x14ac:dyDescent="0.15">
      <c r="A6441" s="164" t="s">
        <v>521</v>
      </c>
      <c r="B6441" s="164" t="s">
        <v>647</v>
      </c>
      <c r="C6441" s="164" t="s">
        <v>523</v>
      </c>
      <c r="D6441" s="164" t="s">
        <v>525</v>
      </c>
      <c r="E6441" s="164" t="s">
        <v>525</v>
      </c>
      <c r="F6441" s="193">
        <v>45754</v>
      </c>
      <c r="G6441" s="164" t="s">
        <v>650</v>
      </c>
      <c r="H6441" s="194">
        <v>336237</v>
      </c>
      <c r="I6441" s="164" t="s">
        <v>16</v>
      </c>
      <c r="L6441" s="164">
        <v>2024</v>
      </c>
      <c r="M6441" s="164" t="s">
        <v>525</v>
      </c>
      <c r="N6441" s="164" t="s">
        <v>569</v>
      </c>
    </row>
    <row r="6442" spans="1:15" s="164" customFormat="1" ht="15" x14ac:dyDescent="0.15">
      <c r="A6442" s="164" t="s">
        <v>521</v>
      </c>
      <c r="B6442" s="164" t="s">
        <v>647</v>
      </c>
      <c r="C6442" s="164" t="s">
        <v>523</v>
      </c>
      <c r="D6442" s="164" t="s">
        <v>525</v>
      </c>
      <c r="E6442" s="164" t="s">
        <v>519</v>
      </c>
      <c r="F6442" s="193">
        <v>45754</v>
      </c>
      <c r="G6442" s="164" t="s">
        <v>650</v>
      </c>
      <c r="H6442" s="194">
        <v>833420</v>
      </c>
      <c r="I6442" s="164" t="s">
        <v>16</v>
      </c>
      <c r="L6442" s="164">
        <v>2024</v>
      </c>
      <c r="M6442" s="164" t="s">
        <v>525</v>
      </c>
      <c r="N6442" s="164" t="s">
        <v>569</v>
      </c>
    </row>
    <row r="6443" spans="1:15" s="164" customFormat="1" ht="15" x14ac:dyDescent="0.15">
      <c r="A6443" s="164" t="s">
        <v>521</v>
      </c>
      <c r="B6443" s="164" t="s">
        <v>647</v>
      </c>
      <c r="C6443" s="164" t="s">
        <v>523</v>
      </c>
      <c r="D6443" s="164" t="s">
        <v>525</v>
      </c>
      <c r="E6443" s="164" t="s">
        <v>531</v>
      </c>
      <c r="F6443" s="193">
        <v>45754</v>
      </c>
      <c r="G6443" s="164" t="s">
        <v>650</v>
      </c>
      <c r="H6443" s="194">
        <v>2147537</v>
      </c>
      <c r="I6443" s="164" t="s">
        <v>16</v>
      </c>
      <c r="L6443" s="164">
        <v>2024</v>
      </c>
      <c r="M6443" s="164" t="s">
        <v>525</v>
      </c>
      <c r="N6443" s="164" t="s">
        <v>569</v>
      </c>
    </row>
    <row r="6444" spans="1:15" s="164" customFormat="1" ht="15" x14ac:dyDescent="0.15">
      <c r="A6444" s="164" t="s">
        <v>521</v>
      </c>
      <c r="B6444" s="164" t="s">
        <v>647</v>
      </c>
      <c r="C6444" s="164" t="s">
        <v>523</v>
      </c>
      <c r="D6444" s="164" t="s">
        <v>525</v>
      </c>
      <c r="E6444" s="164" t="s">
        <v>525</v>
      </c>
      <c r="F6444" s="193">
        <v>45754</v>
      </c>
      <c r="G6444" s="164" t="s">
        <v>648</v>
      </c>
      <c r="H6444" s="194">
        <v>165933</v>
      </c>
      <c r="I6444" s="164" t="s">
        <v>16</v>
      </c>
      <c r="L6444" s="164">
        <v>2024</v>
      </c>
      <c r="M6444" s="164" t="s">
        <v>525</v>
      </c>
      <c r="N6444" s="164" t="s">
        <v>569</v>
      </c>
    </row>
    <row r="6445" spans="1:15" s="164" customFormat="1" ht="15" x14ac:dyDescent="0.15">
      <c r="A6445" s="164" t="s">
        <v>521</v>
      </c>
      <c r="B6445" s="164" t="s">
        <v>647</v>
      </c>
      <c r="C6445" s="164" t="s">
        <v>523</v>
      </c>
      <c r="D6445" s="164" t="s">
        <v>525</v>
      </c>
      <c r="E6445" s="164" t="s">
        <v>531</v>
      </c>
      <c r="F6445" s="193">
        <v>45754</v>
      </c>
      <c r="G6445" s="164" t="s">
        <v>648</v>
      </c>
      <c r="H6445" s="194">
        <v>139955</v>
      </c>
      <c r="I6445" s="164" t="s">
        <v>16</v>
      </c>
      <c r="L6445" s="164">
        <v>2024</v>
      </c>
      <c r="M6445" s="164" t="s">
        <v>525</v>
      </c>
      <c r="N6445" s="164" t="s">
        <v>569</v>
      </c>
    </row>
    <row r="6446" spans="1:15" s="164" customFormat="1" ht="15" x14ac:dyDescent="0.15">
      <c r="A6446" s="164" t="s">
        <v>521</v>
      </c>
      <c r="B6446" s="164" t="s">
        <v>617</v>
      </c>
      <c r="C6446" s="164" t="s">
        <v>523</v>
      </c>
      <c r="D6446" s="164" t="s">
        <v>525</v>
      </c>
      <c r="E6446" s="164" t="s">
        <v>519</v>
      </c>
      <c r="F6446" s="193">
        <v>45754</v>
      </c>
      <c r="G6446" s="164" t="s">
        <v>651</v>
      </c>
      <c r="H6446" s="194">
        <v>235675</v>
      </c>
      <c r="I6446" s="164" t="s">
        <v>16</v>
      </c>
      <c r="L6446" s="164">
        <v>2024</v>
      </c>
      <c r="M6446" s="164" t="s">
        <v>525</v>
      </c>
      <c r="N6446" s="164" t="s">
        <v>569</v>
      </c>
    </row>
    <row r="6447" spans="1:15" s="164" customFormat="1" ht="15" x14ac:dyDescent="0.15">
      <c r="A6447" s="164" t="s">
        <v>521</v>
      </c>
      <c r="B6447" s="164" t="s">
        <v>647</v>
      </c>
      <c r="C6447" s="164" t="s">
        <v>523</v>
      </c>
      <c r="D6447" s="164" t="s">
        <v>525</v>
      </c>
      <c r="E6447" s="164" t="s">
        <v>525</v>
      </c>
      <c r="F6447" s="193">
        <v>45754</v>
      </c>
      <c r="G6447" s="164" t="s">
        <v>651</v>
      </c>
      <c r="H6447" s="194">
        <v>100800</v>
      </c>
      <c r="I6447" s="164" t="s">
        <v>16</v>
      </c>
      <c r="L6447" s="164">
        <v>2024</v>
      </c>
      <c r="M6447" s="164" t="s">
        <v>525</v>
      </c>
      <c r="N6447" s="164" t="s">
        <v>569</v>
      </c>
    </row>
    <row r="6448" spans="1:15" s="164" customFormat="1" ht="15" x14ac:dyDescent="0.15">
      <c r="A6448" s="164" t="s">
        <v>521</v>
      </c>
      <c r="B6448" s="164" t="s">
        <v>647</v>
      </c>
      <c r="C6448" s="164" t="s">
        <v>523</v>
      </c>
      <c r="D6448" s="164" t="s">
        <v>525</v>
      </c>
      <c r="E6448" s="164" t="s">
        <v>525</v>
      </c>
      <c r="F6448" s="193">
        <v>45754</v>
      </c>
      <c r="G6448" s="164" t="s">
        <v>649</v>
      </c>
      <c r="H6448" s="194">
        <v>579260</v>
      </c>
      <c r="I6448" s="164" t="s">
        <v>16</v>
      </c>
      <c r="L6448" s="164">
        <v>2024</v>
      </c>
      <c r="M6448" s="164" t="s">
        <v>525</v>
      </c>
      <c r="N6448" s="164" t="s">
        <v>569</v>
      </c>
    </row>
    <row r="6449" spans="1:15" s="164" customFormat="1" ht="15" x14ac:dyDescent="0.15">
      <c r="A6449" s="164" t="s">
        <v>521</v>
      </c>
      <c r="B6449" s="164" t="s">
        <v>647</v>
      </c>
      <c r="C6449" s="164" t="s">
        <v>523</v>
      </c>
      <c r="D6449" s="164" t="s">
        <v>525</v>
      </c>
      <c r="E6449" s="164" t="s">
        <v>531</v>
      </c>
      <c r="F6449" s="193">
        <v>45754</v>
      </c>
      <c r="G6449" s="164" t="s">
        <v>649</v>
      </c>
      <c r="H6449" s="194">
        <v>309485</v>
      </c>
      <c r="I6449" s="164" t="s">
        <v>16</v>
      </c>
      <c r="L6449" s="164">
        <v>2024</v>
      </c>
      <c r="M6449" s="164" t="s">
        <v>525</v>
      </c>
      <c r="N6449" s="164" t="s">
        <v>569</v>
      </c>
    </row>
    <row r="6450" spans="1:15" s="164" customFormat="1" ht="15" x14ac:dyDescent="0.15">
      <c r="A6450" s="164" t="s">
        <v>521</v>
      </c>
      <c r="B6450" s="164" t="s">
        <v>609</v>
      </c>
      <c r="C6450" s="164" t="s">
        <v>523</v>
      </c>
      <c r="D6450" s="164" t="s">
        <v>530</v>
      </c>
      <c r="E6450" s="164" t="s">
        <v>517</v>
      </c>
      <c r="F6450" s="193">
        <v>45754</v>
      </c>
      <c r="G6450" s="164" t="s">
        <v>25</v>
      </c>
      <c r="H6450" s="194">
        <v>14560000</v>
      </c>
      <c r="I6450" s="164" t="s">
        <v>16</v>
      </c>
      <c r="J6450" s="164">
        <v>36400</v>
      </c>
      <c r="L6450" s="164">
        <v>2025</v>
      </c>
      <c r="M6450" s="164" t="s">
        <v>525</v>
      </c>
      <c r="N6450" s="164" t="s">
        <v>526</v>
      </c>
    </row>
    <row r="6451" spans="1:15" s="164" customFormat="1" ht="15" x14ac:dyDescent="0.15">
      <c r="A6451" s="164" t="s">
        <v>521</v>
      </c>
      <c r="B6451" s="164" t="s">
        <v>609</v>
      </c>
      <c r="C6451" s="164" t="s">
        <v>523</v>
      </c>
      <c r="D6451" s="164" t="s">
        <v>530</v>
      </c>
      <c r="E6451" s="164" t="s">
        <v>518</v>
      </c>
      <c r="F6451" s="193">
        <v>45754</v>
      </c>
      <c r="G6451" s="164" t="s">
        <v>25</v>
      </c>
      <c r="H6451" s="194">
        <v>800000</v>
      </c>
      <c r="I6451" s="164" t="s">
        <v>16</v>
      </c>
      <c r="J6451" s="164">
        <v>2000</v>
      </c>
      <c r="L6451" s="164">
        <v>2025</v>
      </c>
      <c r="M6451" s="164" t="s">
        <v>525</v>
      </c>
      <c r="N6451" s="164" t="s">
        <v>526</v>
      </c>
    </row>
    <row r="6452" spans="1:15" s="164" customFormat="1" ht="15" x14ac:dyDescent="0.15">
      <c r="A6452" s="164" t="s">
        <v>521</v>
      </c>
      <c r="B6452" s="164" t="s">
        <v>609</v>
      </c>
      <c r="C6452" s="164" t="s">
        <v>523</v>
      </c>
      <c r="D6452" s="164" t="s">
        <v>524</v>
      </c>
      <c r="E6452" s="164" t="s">
        <v>519</v>
      </c>
      <c r="F6452" s="193">
        <v>45754</v>
      </c>
      <c r="G6452" s="164" t="s">
        <v>25</v>
      </c>
      <c r="H6452" s="194">
        <v>28900</v>
      </c>
      <c r="I6452" s="164" t="s">
        <v>16</v>
      </c>
      <c r="J6452" s="164">
        <v>340</v>
      </c>
      <c r="L6452" s="164">
        <v>2025</v>
      </c>
      <c r="M6452" s="164" t="s">
        <v>525</v>
      </c>
      <c r="N6452" s="164" t="s">
        <v>526</v>
      </c>
    </row>
    <row r="6453" spans="1:15" s="164" customFormat="1" ht="15" x14ac:dyDescent="0.15">
      <c r="A6453" s="164" t="s">
        <v>521</v>
      </c>
      <c r="B6453" s="164" t="s">
        <v>609</v>
      </c>
      <c r="C6453" s="164" t="s">
        <v>523</v>
      </c>
      <c r="D6453" s="164" t="s">
        <v>530</v>
      </c>
      <c r="E6453" s="164" t="s">
        <v>518</v>
      </c>
      <c r="F6453" s="193">
        <v>45753</v>
      </c>
      <c r="G6453" s="164" t="s">
        <v>25</v>
      </c>
      <c r="H6453" s="194">
        <v>390050</v>
      </c>
      <c r="I6453" s="164" t="s">
        <v>16</v>
      </c>
      <c r="J6453" s="164">
        <v>538</v>
      </c>
      <c r="L6453" s="164">
        <v>2025</v>
      </c>
      <c r="M6453" s="164" t="s">
        <v>525</v>
      </c>
      <c r="N6453" s="164" t="s">
        <v>526</v>
      </c>
    </row>
    <row r="6454" spans="1:15" s="164" customFormat="1" ht="15" x14ac:dyDescent="0.15">
      <c r="A6454" s="164" t="s">
        <v>521</v>
      </c>
      <c r="B6454" s="164" t="s">
        <v>609</v>
      </c>
      <c r="C6454" s="164" t="s">
        <v>523</v>
      </c>
      <c r="D6454" s="164" t="s">
        <v>530</v>
      </c>
      <c r="E6454" s="164" t="s">
        <v>517</v>
      </c>
      <c r="F6454" s="193">
        <v>45753</v>
      </c>
      <c r="G6454" s="164" t="s">
        <v>25</v>
      </c>
      <c r="H6454" s="194">
        <v>8800</v>
      </c>
      <c r="I6454" s="164" t="s">
        <v>16</v>
      </c>
      <c r="J6454" s="164">
        <v>22</v>
      </c>
      <c r="L6454" s="164">
        <v>2025</v>
      </c>
      <c r="M6454" s="164" t="s">
        <v>525</v>
      </c>
      <c r="N6454" s="164" t="s">
        <v>526</v>
      </c>
      <c r="O6454" s="164" t="s">
        <v>736</v>
      </c>
    </row>
    <row r="6455" spans="1:15" s="164" customFormat="1" ht="15" x14ac:dyDescent="0.15">
      <c r="A6455" s="164" t="s">
        <v>521</v>
      </c>
      <c r="B6455" s="164" t="s">
        <v>609</v>
      </c>
      <c r="C6455" s="164" t="s">
        <v>523</v>
      </c>
      <c r="D6455" s="164" t="s">
        <v>530</v>
      </c>
      <c r="E6455" s="164" t="s">
        <v>517</v>
      </c>
      <c r="F6455" s="193">
        <v>45753</v>
      </c>
      <c r="G6455" s="164" t="s">
        <v>25</v>
      </c>
      <c r="H6455" s="194">
        <v>6269800</v>
      </c>
      <c r="I6455" s="164" t="s">
        <v>16</v>
      </c>
      <c r="J6455" s="164">
        <v>8648</v>
      </c>
      <c r="L6455" s="164">
        <v>2025</v>
      </c>
      <c r="M6455" s="164" t="s">
        <v>525</v>
      </c>
      <c r="N6455" s="164" t="s">
        <v>526</v>
      </c>
    </row>
    <row r="6456" spans="1:15" s="164" customFormat="1" ht="15" x14ac:dyDescent="0.15">
      <c r="A6456" s="164" t="s">
        <v>521</v>
      </c>
      <c r="B6456" s="164" t="s">
        <v>609</v>
      </c>
      <c r="C6456" s="164" t="s">
        <v>523</v>
      </c>
      <c r="D6456" s="164" t="s">
        <v>530</v>
      </c>
      <c r="E6456" s="164" t="s">
        <v>517</v>
      </c>
      <c r="F6456" s="193">
        <v>45753</v>
      </c>
      <c r="G6456" s="164" t="s">
        <v>25</v>
      </c>
      <c r="H6456" s="194">
        <v>560000</v>
      </c>
      <c r="I6456" s="164" t="s">
        <v>16</v>
      </c>
      <c r="J6456" s="164">
        <v>1400</v>
      </c>
      <c r="L6456" s="164">
        <v>2025</v>
      </c>
      <c r="M6456" s="164" t="s">
        <v>525</v>
      </c>
      <c r="N6456" s="164" t="s">
        <v>526</v>
      </c>
      <c r="O6456" s="164" t="s">
        <v>737</v>
      </c>
    </row>
    <row r="6457" spans="1:15" s="164" customFormat="1" ht="15" x14ac:dyDescent="0.15">
      <c r="A6457" s="164" t="s">
        <v>521</v>
      </c>
      <c r="B6457" s="164" t="s">
        <v>609</v>
      </c>
      <c r="C6457" s="164" t="s">
        <v>523</v>
      </c>
      <c r="D6457" s="164" t="s">
        <v>524</v>
      </c>
      <c r="E6457" s="164" t="s">
        <v>519</v>
      </c>
      <c r="F6457" s="193">
        <v>45753</v>
      </c>
      <c r="G6457" s="164" t="s">
        <v>25</v>
      </c>
      <c r="H6457" s="194">
        <v>21675</v>
      </c>
      <c r="I6457" s="164" t="s">
        <v>16</v>
      </c>
      <c r="J6457" s="164">
        <v>255</v>
      </c>
      <c r="L6457" s="164">
        <v>2025</v>
      </c>
      <c r="M6457" s="164" t="s">
        <v>525</v>
      </c>
      <c r="N6457" s="164" t="s">
        <v>526</v>
      </c>
    </row>
    <row r="6458" spans="1:15" s="164" customFormat="1" ht="15" x14ac:dyDescent="0.15">
      <c r="A6458" s="164" t="s">
        <v>521</v>
      </c>
      <c r="B6458" s="164" t="s">
        <v>609</v>
      </c>
      <c r="C6458" s="164" t="s">
        <v>523</v>
      </c>
      <c r="D6458" s="164" t="s">
        <v>530</v>
      </c>
      <c r="E6458" s="164" t="s">
        <v>518</v>
      </c>
      <c r="F6458" s="193">
        <v>45753</v>
      </c>
      <c r="G6458" s="164" t="s">
        <v>25</v>
      </c>
      <c r="H6458" s="194">
        <v>800</v>
      </c>
      <c r="I6458" s="164" t="s">
        <v>16</v>
      </c>
      <c r="J6458" s="164">
        <v>2</v>
      </c>
      <c r="L6458" s="164">
        <v>2025</v>
      </c>
      <c r="M6458" s="164" t="s">
        <v>525</v>
      </c>
      <c r="N6458" s="164" t="s">
        <v>526</v>
      </c>
      <c r="O6458" s="164" t="s">
        <v>736</v>
      </c>
    </row>
    <row r="6459" spans="1:15" s="164" customFormat="1" ht="15" x14ac:dyDescent="0.15">
      <c r="A6459" s="164" t="s">
        <v>521</v>
      </c>
      <c r="B6459" s="164" t="s">
        <v>609</v>
      </c>
      <c r="C6459" s="164" t="s">
        <v>523</v>
      </c>
      <c r="D6459" s="164" t="s">
        <v>530</v>
      </c>
      <c r="E6459" s="164" t="s">
        <v>518</v>
      </c>
      <c r="F6459" s="193">
        <v>45753</v>
      </c>
      <c r="G6459" s="164" t="s">
        <v>25</v>
      </c>
      <c r="H6459" s="194">
        <v>22400</v>
      </c>
      <c r="I6459" s="164" t="s">
        <v>16</v>
      </c>
      <c r="J6459" s="164">
        <v>56</v>
      </c>
      <c r="L6459" s="164">
        <v>2025</v>
      </c>
      <c r="M6459" s="164" t="s">
        <v>525</v>
      </c>
      <c r="N6459" s="164" t="s">
        <v>526</v>
      </c>
      <c r="O6459" s="164" t="s">
        <v>737</v>
      </c>
    </row>
    <row r="6460" spans="1:15" s="164" customFormat="1" ht="15" x14ac:dyDescent="0.15">
      <c r="A6460" s="164" t="s">
        <v>521</v>
      </c>
      <c r="B6460" s="164" t="s">
        <v>609</v>
      </c>
      <c r="C6460" s="164" t="s">
        <v>523</v>
      </c>
      <c r="D6460" s="164" t="s">
        <v>530</v>
      </c>
      <c r="E6460" s="164" t="s">
        <v>518</v>
      </c>
      <c r="F6460" s="193">
        <v>45753</v>
      </c>
      <c r="G6460" s="164" t="s">
        <v>25</v>
      </c>
      <c r="H6460" s="194">
        <v>-215200</v>
      </c>
      <c r="I6460" s="164" t="s">
        <v>16</v>
      </c>
      <c r="J6460" s="164">
        <v>538</v>
      </c>
      <c r="L6460" s="164">
        <v>2025</v>
      </c>
      <c r="M6460" s="164" t="s">
        <v>525</v>
      </c>
      <c r="N6460" s="164" t="s">
        <v>526</v>
      </c>
      <c r="O6460" s="164" t="s">
        <v>733</v>
      </c>
    </row>
    <row r="6461" spans="1:15" s="164" customFormat="1" ht="15" x14ac:dyDescent="0.15">
      <c r="A6461" s="164" t="s">
        <v>521</v>
      </c>
      <c r="B6461" s="164" t="s">
        <v>609</v>
      </c>
      <c r="C6461" s="164" t="s">
        <v>523</v>
      </c>
      <c r="D6461" s="164" t="s">
        <v>524</v>
      </c>
      <c r="E6461" s="164" t="s">
        <v>519</v>
      </c>
      <c r="F6461" s="193">
        <v>45753</v>
      </c>
      <c r="G6461" s="164" t="s">
        <v>25</v>
      </c>
      <c r="H6461" s="194">
        <v>28900</v>
      </c>
      <c r="I6461" s="164" t="s">
        <v>16</v>
      </c>
      <c r="J6461" s="164">
        <v>340</v>
      </c>
      <c r="L6461" s="164">
        <v>2025</v>
      </c>
      <c r="M6461" s="164" t="s">
        <v>525</v>
      </c>
      <c r="N6461" s="164" t="s">
        <v>526</v>
      </c>
      <c r="O6461" s="164" t="s">
        <v>737</v>
      </c>
    </row>
    <row r="6462" spans="1:15" s="164" customFormat="1" ht="15" x14ac:dyDescent="0.15">
      <c r="A6462" s="164" t="s">
        <v>521</v>
      </c>
      <c r="B6462" s="164" t="s">
        <v>609</v>
      </c>
      <c r="C6462" s="164" t="s">
        <v>523</v>
      </c>
      <c r="D6462" s="164" t="s">
        <v>530</v>
      </c>
      <c r="E6462" s="164" t="s">
        <v>517</v>
      </c>
      <c r="F6462" s="193">
        <v>45753</v>
      </c>
      <c r="G6462" s="164" t="s">
        <v>25</v>
      </c>
      <c r="H6462" s="194">
        <v>-3459200</v>
      </c>
      <c r="I6462" s="164" t="s">
        <v>16</v>
      </c>
      <c r="J6462" s="164">
        <v>8648</v>
      </c>
      <c r="L6462" s="164">
        <v>2025</v>
      </c>
      <c r="M6462" s="164" t="s">
        <v>525</v>
      </c>
      <c r="N6462" s="164" t="s">
        <v>526</v>
      </c>
      <c r="O6462" s="164" t="s">
        <v>733</v>
      </c>
    </row>
    <row r="6463" spans="1:15" s="164" customFormat="1" ht="15" x14ac:dyDescent="0.15">
      <c r="A6463" s="164" t="s">
        <v>521</v>
      </c>
      <c r="B6463" s="164" t="s">
        <v>609</v>
      </c>
      <c r="C6463" s="164" t="s">
        <v>523</v>
      </c>
      <c r="D6463" s="164" t="s">
        <v>524</v>
      </c>
      <c r="E6463" s="164" t="s">
        <v>519</v>
      </c>
      <c r="F6463" s="193">
        <v>45753</v>
      </c>
      <c r="G6463" s="164" t="s">
        <v>25</v>
      </c>
      <c r="H6463" s="194">
        <v>-21675</v>
      </c>
      <c r="I6463" s="164" t="s">
        <v>16</v>
      </c>
      <c r="J6463" s="164">
        <v>255</v>
      </c>
      <c r="L6463" s="164">
        <v>2025</v>
      </c>
      <c r="M6463" s="164" t="s">
        <v>525</v>
      </c>
      <c r="N6463" s="164" t="s">
        <v>526</v>
      </c>
      <c r="O6463" s="164" t="s">
        <v>733</v>
      </c>
    </row>
    <row r="6464" spans="1:15" s="164" customFormat="1" ht="15" x14ac:dyDescent="0.15">
      <c r="A6464" s="164" t="s">
        <v>521</v>
      </c>
      <c r="B6464" s="164" t="s">
        <v>609</v>
      </c>
      <c r="C6464" s="164" t="s">
        <v>523</v>
      </c>
      <c r="D6464" s="164" t="s">
        <v>524</v>
      </c>
      <c r="E6464" s="164" t="s">
        <v>519</v>
      </c>
      <c r="F6464" s="193">
        <v>45752</v>
      </c>
      <c r="G6464" s="164" t="s">
        <v>25</v>
      </c>
      <c r="H6464" s="194">
        <v>28900</v>
      </c>
      <c r="I6464" s="164" t="s">
        <v>16</v>
      </c>
      <c r="J6464" s="164">
        <v>340</v>
      </c>
      <c r="L6464" s="164">
        <v>2025</v>
      </c>
      <c r="M6464" s="164" t="s">
        <v>525</v>
      </c>
      <c r="N6464" s="164" t="s">
        <v>526</v>
      </c>
    </row>
    <row r="6465" spans="1:15" s="164" customFormat="1" ht="15" x14ac:dyDescent="0.15">
      <c r="A6465" s="164" t="s">
        <v>521</v>
      </c>
      <c r="B6465" s="164" t="s">
        <v>609</v>
      </c>
      <c r="C6465" s="164" t="s">
        <v>523</v>
      </c>
      <c r="D6465" s="164" t="s">
        <v>524</v>
      </c>
      <c r="E6465" s="164" t="s">
        <v>519</v>
      </c>
      <c r="F6465" s="193">
        <v>45752</v>
      </c>
      <c r="G6465" s="164" t="s">
        <v>25</v>
      </c>
      <c r="H6465" s="194">
        <v>7225</v>
      </c>
      <c r="I6465" s="164" t="s">
        <v>16</v>
      </c>
      <c r="J6465" s="164">
        <v>85</v>
      </c>
      <c r="L6465" s="164">
        <v>2025</v>
      </c>
      <c r="M6465" s="164" t="s">
        <v>525</v>
      </c>
      <c r="N6465" s="164" t="s">
        <v>526</v>
      </c>
      <c r="O6465" s="164" t="s">
        <v>738</v>
      </c>
    </row>
    <row r="6466" spans="1:15" s="164" customFormat="1" ht="15" x14ac:dyDescent="0.15">
      <c r="A6466" s="164" t="s">
        <v>521</v>
      </c>
      <c r="B6466" s="164" t="s">
        <v>609</v>
      </c>
      <c r="C6466" s="164" t="s">
        <v>523</v>
      </c>
      <c r="D6466" s="164" t="s">
        <v>530</v>
      </c>
      <c r="E6466" s="164" t="s">
        <v>518</v>
      </c>
      <c r="F6466" s="193">
        <v>45752</v>
      </c>
      <c r="G6466" s="164" t="s">
        <v>25</v>
      </c>
      <c r="H6466" s="194">
        <v>1039650</v>
      </c>
      <c r="I6466" s="164" t="s">
        <v>16</v>
      </c>
      <c r="J6466" s="164">
        <v>1434</v>
      </c>
      <c r="L6466" s="164">
        <v>2025</v>
      </c>
      <c r="M6466" s="164" t="s">
        <v>525</v>
      </c>
      <c r="N6466" s="164" t="s">
        <v>526</v>
      </c>
    </row>
    <row r="6467" spans="1:15" s="164" customFormat="1" ht="15" x14ac:dyDescent="0.15">
      <c r="A6467" s="164" t="s">
        <v>521</v>
      </c>
      <c r="B6467" s="164" t="s">
        <v>609</v>
      </c>
      <c r="C6467" s="164" t="s">
        <v>523</v>
      </c>
      <c r="D6467" s="164" t="s">
        <v>524</v>
      </c>
      <c r="E6467" s="164" t="s">
        <v>519</v>
      </c>
      <c r="F6467" s="193">
        <v>45752</v>
      </c>
      <c r="G6467" s="164" t="s">
        <v>25</v>
      </c>
      <c r="H6467" s="194">
        <v>-28900</v>
      </c>
      <c r="I6467" s="164" t="s">
        <v>16</v>
      </c>
      <c r="J6467" s="164">
        <v>340</v>
      </c>
      <c r="L6467" s="164">
        <v>2025</v>
      </c>
      <c r="M6467" s="164" t="s">
        <v>525</v>
      </c>
      <c r="N6467" s="164" t="s">
        <v>526</v>
      </c>
      <c r="O6467" s="164" t="s">
        <v>733</v>
      </c>
    </row>
    <row r="6468" spans="1:15" s="164" customFormat="1" ht="15" x14ac:dyDescent="0.15">
      <c r="A6468" s="164" t="s">
        <v>521</v>
      </c>
      <c r="B6468" s="164" t="s">
        <v>609</v>
      </c>
      <c r="C6468" s="164" t="s">
        <v>523</v>
      </c>
      <c r="D6468" s="164" t="s">
        <v>530</v>
      </c>
      <c r="E6468" s="164" t="s">
        <v>517</v>
      </c>
      <c r="F6468" s="193">
        <v>45752</v>
      </c>
      <c r="G6468" s="164" t="s">
        <v>25</v>
      </c>
      <c r="H6468" s="194">
        <v>8969700</v>
      </c>
      <c r="I6468" s="164" t="s">
        <v>16</v>
      </c>
      <c r="J6468" s="164">
        <v>12372</v>
      </c>
      <c r="L6468" s="164">
        <v>2025</v>
      </c>
      <c r="M6468" s="164" t="s">
        <v>525</v>
      </c>
      <c r="N6468" s="164" t="s">
        <v>526</v>
      </c>
    </row>
    <row r="6469" spans="1:15" s="164" customFormat="1" ht="15" x14ac:dyDescent="0.15">
      <c r="A6469" s="164" t="s">
        <v>521</v>
      </c>
      <c r="B6469" s="164" t="s">
        <v>609</v>
      </c>
      <c r="C6469" s="164" t="s">
        <v>523</v>
      </c>
      <c r="D6469" s="164" t="s">
        <v>530</v>
      </c>
      <c r="E6469" s="164" t="s">
        <v>518</v>
      </c>
      <c r="F6469" s="193">
        <v>45752</v>
      </c>
      <c r="G6469" s="164" t="s">
        <v>25</v>
      </c>
      <c r="H6469" s="194">
        <v>67200</v>
      </c>
      <c r="I6469" s="164" t="s">
        <v>16</v>
      </c>
      <c r="J6469" s="164">
        <v>168</v>
      </c>
      <c r="L6469" s="164">
        <v>2025</v>
      </c>
      <c r="M6469" s="164" t="s">
        <v>525</v>
      </c>
      <c r="N6469" s="164" t="s">
        <v>526</v>
      </c>
      <c r="O6469" s="164" t="s">
        <v>738</v>
      </c>
    </row>
    <row r="6470" spans="1:15" s="164" customFormat="1" ht="15" x14ac:dyDescent="0.15">
      <c r="A6470" s="164" t="s">
        <v>521</v>
      </c>
      <c r="B6470" s="164" t="s">
        <v>686</v>
      </c>
      <c r="C6470" s="164" t="s">
        <v>523</v>
      </c>
      <c r="D6470" s="164" t="s">
        <v>525</v>
      </c>
      <c r="E6470" s="164" t="s">
        <v>525</v>
      </c>
      <c r="F6470" s="193">
        <v>45752</v>
      </c>
      <c r="G6470" s="164" t="s">
        <v>23</v>
      </c>
      <c r="H6470" s="194">
        <v>19532</v>
      </c>
      <c r="I6470" s="164" t="s">
        <v>22</v>
      </c>
      <c r="L6470" s="164">
        <v>2024</v>
      </c>
      <c r="M6470" s="164" t="s">
        <v>525</v>
      </c>
      <c r="N6470" s="164" t="s">
        <v>569</v>
      </c>
    </row>
    <row r="6471" spans="1:15" s="164" customFormat="1" ht="15" x14ac:dyDescent="0.15">
      <c r="A6471" s="164" t="s">
        <v>521</v>
      </c>
      <c r="B6471" s="164" t="s">
        <v>609</v>
      </c>
      <c r="C6471" s="164" t="s">
        <v>523</v>
      </c>
      <c r="D6471" s="164" t="s">
        <v>530</v>
      </c>
      <c r="E6471" s="164" t="s">
        <v>517</v>
      </c>
      <c r="F6471" s="193">
        <v>45752</v>
      </c>
      <c r="G6471" s="164" t="s">
        <v>25</v>
      </c>
      <c r="H6471" s="194">
        <v>-4948800</v>
      </c>
      <c r="I6471" s="164" t="s">
        <v>16</v>
      </c>
      <c r="J6471" s="164">
        <v>12372</v>
      </c>
      <c r="L6471" s="164">
        <v>2025</v>
      </c>
      <c r="M6471" s="164" t="s">
        <v>525</v>
      </c>
      <c r="N6471" s="164" t="s">
        <v>526</v>
      </c>
      <c r="O6471" s="164" t="s">
        <v>733</v>
      </c>
    </row>
    <row r="6472" spans="1:15" s="164" customFormat="1" ht="15" x14ac:dyDescent="0.15">
      <c r="A6472" s="164" t="s">
        <v>521</v>
      </c>
      <c r="B6472" s="164" t="s">
        <v>609</v>
      </c>
      <c r="C6472" s="164" t="s">
        <v>523</v>
      </c>
      <c r="D6472" s="164" t="s">
        <v>530</v>
      </c>
      <c r="E6472" s="164" t="s">
        <v>517</v>
      </c>
      <c r="F6472" s="193">
        <v>45752</v>
      </c>
      <c r="G6472" s="164" t="s">
        <v>25</v>
      </c>
      <c r="H6472" s="194">
        <v>682000</v>
      </c>
      <c r="I6472" s="164" t="s">
        <v>16</v>
      </c>
      <c r="J6472" s="164">
        <v>1705</v>
      </c>
      <c r="L6472" s="164">
        <v>2025</v>
      </c>
      <c r="M6472" s="164" t="s">
        <v>525</v>
      </c>
      <c r="N6472" s="164" t="s">
        <v>526</v>
      </c>
      <c r="O6472" s="164" t="s">
        <v>738</v>
      </c>
    </row>
    <row r="6473" spans="1:15" s="164" customFormat="1" ht="15" x14ac:dyDescent="0.15">
      <c r="A6473" s="164" t="s">
        <v>521</v>
      </c>
      <c r="B6473" s="164" t="s">
        <v>609</v>
      </c>
      <c r="C6473" s="164" t="s">
        <v>523</v>
      </c>
      <c r="D6473" s="164" t="s">
        <v>530</v>
      </c>
      <c r="E6473" s="164" t="s">
        <v>518</v>
      </c>
      <c r="F6473" s="193">
        <v>45752</v>
      </c>
      <c r="G6473" s="164" t="s">
        <v>25</v>
      </c>
      <c r="H6473" s="194">
        <v>-215200</v>
      </c>
      <c r="I6473" s="164" t="s">
        <v>16</v>
      </c>
      <c r="J6473" s="164">
        <v>1434</v>
      </c>
      <c r="L6473" s="164">
        <v>2025</v>
      </c>
      <c r="M6473" s="164" t="s">
        <v>525</v>
      </c>
      <c r="N6473" s="164" t="s">
        <v>526</v>
      </c>
      <c r="O6473" s="164" t="s">
        <v>733</v>
      </c>
    </row>
    <row r="6474" spans="1:15" s="164" customFormat="1" ht="15" x14ac:dyDescent="0.15">
      <c r="A6474" s="164" t="s">
        <v>521</v>
      </c>
      <c r="B6474" s="164" t="s">
        <v>609</v>
      </c>
      <c r="C6474" s="164" t="s">
        <v>523</v>
      </c>
      <c r="D6474" s="164" t="s">
        <v>530</v>
      </c>
      <c r="E6474" s="164" t="s">
        <v>518</v>
      </c>
      <c r="F6474" s="193">
        <v>45752</v>
      </c>
      <c r="G6474" s="164" t="s">
        <v>25</v>
      </c>
      <c r="H6474" s="194">
        <v>1600</v>
      </c>
      <c r="I6474" s="164" t="s">
        <v>16</v>
      </c>
      <c r="J6474" s="164">
        <v>4</v>
      </c>
      <c r="L6474" s="164">
        <v>2025</v>
      </c>
      <c r="M6474" s="164" t="s">
        <v>525</v>
      </c>
      <c r="N6474" s="164" t="s">
        <v>526</v>
      </c>
      <c r="O6474" s="164" t="s">
        <v>739</v>
      </c>
    </row>
    <row r="6475" spans="1:15" s="164" customFormat="1" ht="15" x14ac:dyDescent="0.15">
      <c r="A6475" s="164" t="s">
        <v>521</v>
      </c>
      <c r="B6475" s="164" t="s">
        <v>609</v>
      </c>
      <c r="C6475" s="164" t="s">
        <v>523</v>
      </c>
      <c r="D6475" s="164" t="s">
        <v>530</v>
      </c>
      <c r="E6475" s="164" t="s">
        <v>517</v>
      </c>
      <c r="F6475" s="193">
        <v>45752</v>
      </c>
      <c r="G6475" s="164" t="s">
        <v>25</v>
      </c>
      <c r="H6475" s="194">
        <v>12400</v>
      </c>
      <c r="I6475" s="164" t="s">
        <v>16</v>
      </c>
      <c r="J6475" s="164">
        <v>31</v>
      </c>
      <c r="L6475" s="164">
        <v>2025</v>
      </c>
      <c r="M6475" s="164" t="s">
        <v>525</v>
      </c>
      <c r="N6475" s="164" t="s">
        <v>526</v>
      </c>
      <c r="O6475" s="164" t="s">
        <v>739</v>
      </c>
    </row>
    <row r="6476" spans="1:15" s="164" customFormat="1" ht="15" x14ac:dyDescent="0.15">
      <c r="A6476" s="164" t="s">
        <v>521</v>
      </c>
      <c r="B6476" s="164" t="s">
        <v>638</v>
      </c>
      <c r="C6476" s="164" t="s">
        <v>523</v>
      </c>
      <c r="D6476" s="164" t="s">
        <v>525</v>
      </c>
      <c r="E6476" s="164" t="s">
        <v>531</v>
      </c>
      <c r="F6476" s="193">
        <v>45751</v>
      </c>
      <c r="G6476" s="164" t="s">
        <v>589</v>
      </c>
      <c r="H6476" s="194">
        <v>1859110</v>
      </c>
      <c r="I6476" s="164" t="s">
        <v>22</v>
      </c>
      <c r="L6476" s="164">
        <v>2024</v>
      </c>
      <c r="M6476" s="164" t="s">
        <v>525</v>
      </c>
      <c r="N6476" s="164" t="s">
        <v>569</v>
      </c>
    </row>
    <row r="6477" spans="1:15" s="164" customFormat="1" ht="15" x14ac:dyDescent="0.15">
      <c r="A6477" s="164" t="s">
        <v>521</v>
      </c>
      <c r="B6477" s="164" t="s">
        <v>609</v>
      </c>
      <c r="C6477" s="164" t="s">
        <v>523</v>
      </c>
      <c r="D6477" s="164" t="s">
        <v>530</v>
      </c>
      <c r="E6477" s="164" t="s">
        <v>517</v>
      </c>
      <c r="F6477" s="193">
        <v>45751</v>
      </c>
      <c r="G6477" s="164" t="s">
        <v>25</v>
      </c>
      <c r="H6477" s="194">
        <v>792000</v>
      </c>
      <c r="I6477" s="164" t="s">
        <v>16</v>
      </c>
      <c r="J6477" s="164">
        <v>1980</v>
      </c>
      <c r="L6477" s="164">
        <v>2025</v>
      </c>
      <c r="M6477" s="164" t="s">
        <v>525</v>
      </c>
      <c r="N6477" s="164" t="s">
        <v>526</v>
      </c>
      <c r="O6477" s="164" t="s">
        <v>740</v>
      </c>
    </row>
    <row r="6478" spans="1:15" s="164" customFormat="1" ht="15" x14ac:dyDescent="0.15">
      <c r="A6478" s="164" t="s">
        <v>521</v>
      </c>
      <c r="B6478" s="164" t="s">
        <v>603</v>
      </c>
      <c r="C6478" s="164" t="s">
        <v>523</v>
      </c>
      <c r="D6478" s="164" t="s">
        <v>525</v>
      </c>
      <c r="E6478" s="164" t="s">
        <v>525</v>
      </c>
      <c r="F6478" s="193">
        <v>45751</v>
      </c>
      <c r="G6478" s="164" t="s">
        <v>604</v>
      </c>
      <c r="H6478" s="194">
        <v>3784</v>
      </c>
      <c r="I6478" s="164" t="s">
        <v>22</v>
      </c>
      <c r="L6478" s="164">
        <v>2024</v>
      </c>
      <c r="M6478" s="164" t="s">
        <v>525</v>
      </c>
      <c r="N6478" s="164" t="s">
        <v>569</v>
      </c>
    </row>
    <row r="6479" spans="1:15" s="164" customFormat="1" ht="15" x14ac:dyDescent="0.15">
      <c r="A6479" s="164" t="s">
        <v>521</v>
      </c>
      <c r="B6479" s="164" t="s">
        <v>609</v>
      </c>
      <c r="C6479" s="164" t="s">
        <v>523</v>
      </c>
      <c r="D6479" s="164" t="s">
        <v>530</v>
      </c>
      <c r="E6479" s="164" t="s">
        <v>517</v>
      </c>
      <c r="F6479" s="193">
        <v>45751</v>
      </c>
      <c r="G6479" s="164" t="s">
        <v>25</v>
      </c>
      <c r="H6479" s="194">
        <v>14400</v>
      </c>
      <c r="I6479" s="164" t="s">
        <v>16</v>
      </c>
      <c r="J6479" s="164">
        <v>36</v>
      </c>
      <c r="L6479" s="164">
        <v>2025</v>
      </c>
      <c r="M6479" s="164" t="s">
        <v>525</v>
      </c>
      <c r="N6479" s="164" t="s">
        <v>526</v>
      </c>
      <c r="O6479" s="164" t="s">
        <v>741</v>
      </c>
    </row>
    <row r="6480" spans="1:15" s="164" customFormat="1" ht="15" x14ac:dyDescent="0.15">
      <c r="A6480" s="164" t="s">
        <v>521</v>
      </c>
      <c r="B6480" s="164" t="s">
        <v>617</v>
      </c>
      <c r="C6480" s="164" t="s">
        <v>523</v>
      </c>
      <c r="D6480" s="164" t="s">
        <v>525</v>
      </c>
      <c r="E6480" s="164" t="s">
        <v>531</v>
      </c>
      <c r="F6480" s="193">
        <v>45751</v>
      </c>
      <c r="G6480" s="164" t="s">
        <v>23</v>
      </c>
      <c r="H6480" s="194">
        <v>42900</v>
      </c>
      <c r="I6480" s="164" t="s">
        <v>22</v>
      </c>
      <c r="L6480" s="164">
        <v>2024</v>
      </c>
      <c r="M6480" s="164" t="s">
        <v>525</v>
      </c>
      <c r="N6480" s="164" t="s">
        <v>569</v>
      </c>
    </row>
    <row r="6481" spans="1:15" s="164" customFormat="1" ht="15" x14ac:dyDescent="0.15">
      <c r="A6481" s="164" t="s">
        <v>521</v>
      </c>
      <c r="B6481" s="164" t="s">
        <v>609</v>
      </c>
      <c r="C6481" s="164" t="s">
        <v>523</v>
      </c>
      <c r="D6481" s="164" t="s">
        <v>530</v>
      </c>
      <c r="E6481" s="164" t="s">
        <v>518</v>
      </c>
      <c r="F6481" s="193">
        <v>45751</v>
      </c>
      <c r="G6481" s="164" t="s">
        <v>25</v>
      </c>
      <c r="H6481" s="194">
        <v>44800</v>
      </c>
      <c r="I6481" s="164" t="s">
        <v>16</v>
      </c>
      <c r="J6481" s="164">
        <v>112</v>
      </c>
      <c r="L6481" s="164">
        <v>2025</v>
      </c>
      <c r="M6481" s="164" t="s">
        <v>525</v>
      </c>
      <c r="N6481" s="164" t="s">
        <v>526</v>
      </c>
      <c r="O6481" s="164" t="s">
        <v>740</v>
      </c>
    </row>
    <row r="6482" spans="1:15" s="164" customFormat="1" ht="15" x14ac:dyDescent="0.15">
      <c r="A6482" s="164" t="s">
        <v>521</v>
      </c>
      <c r="B6482" s="164" t="s">
        <v>647</v>
      </c>
      <c r="C6482" s="164" t="s">
        <v>523</v>
      </c>
      <c r="D6482" s="164" t="s">
        <v>525</v>
      </c>
      <c r="E6482" s="164" t="s">
        <v>531</v>
      </c>
      <c r="F6482" s="193">
        <v>45751</v>
      </c>
      <c r="G6482" s="164" t="s">
        <v>23</v>
      </c>
      <c r="H6482" s="194">
        <v>129745</v>
      </c>
      <c r="I6482" s="164" t="s">
        <v>22</v>
      </c>
      <c r="L6482" s="164">
        <v>2024</v>
      </c>
      <c r="M6482" s="164" t="s">
        <v>525</v>
      </c>
      <c r="N6482" s="164" t="s">
        <v>569</v>
      </c>
    </row>
    <row r="6483" spans="1:15" s="164" customFormat="1" ht="15" x14ac:dyDescent="0.15">
      <c r="A6483" s="164" t="s">
        <v>521</v>
      </c>
      <c r="B6483" s="164" t="s">
        <v>609</v>
      </c>
      <c r="C6483" s="164" t="s">
        <v>523</v>
      </c>
      <c r="D6483" s="164" t="s">
        <v>530</v>
      </c>
      <c r="E6483" s="164" t="s">
        <v>517</v>
      </c>
      <c r="F6483" s="193">
        <v>45751</v>
      </c>
      <c r="G6483" s="164" t="s">
        <v>25</v>
      </c>
      <c r="H6483" s="194">
        <v>-5809600</v>
      </c>
      <c r="I6483" s="164" t="s">
        <v>16</v>
      </c>
      <c r="J6483" s="164">
        <v>14524</v>
      </c>
      <c r="L6483" s="164">
        <v>2025</v>
      </c>
      <c r="M6483" s="164" t="s">
        <v>525</v>
      </c>
      <c r="N6483" s="164" t="s">
        <v>526</v>
      </c>
      <c r="O6483" s="164" t="s">
        <v>733</v>
      </c>
    </row>
    <row r="6484" spans="1:15" s="164" customFormat="1" ht="15" x14ac:dyDescent="0.15">
      <c r="A6484" s="164" t="s">
        <v>521</v>
      </c>
      <c r="B6484" s="164" t="s">
        <v>586</v>
      </c>
      <c r="C6484" s="164" t="s">
        <v>523</v>
      </c>
      <c r="D6484" s="164" t="s">
        <v>525</v>
      </c>
      <c r="E6484" s="164" t="s">
        <v>531</v>
      </c>
      <c r="F6484" s="193">
        <v>45751</v>
      </c>
      <c r="G6484" s="164" t="s">
        <v>23</v>
      </c>
      <c r="H6484" s="194">
        <v>86240</v>
      </c>
      <c r="I6484" s="164" t="s">
        <v>22</v>
      </c>
      <c r="L6484" s="164">
        <v>2024</v>
      </c>
      <c r="M6484" s="164" t="s">
        <v>525</v>
      </c>
      <c r="N6484" s="164" t="s">
        <v>569</v>
      </c>
    </row>
    <row r="6485" spans="1:15" s="164" customFormat="1" ht="15" x14ac:dyDescent="0.15">
      <c r="A6485" s="164" t="s">
        <v>521</v>
      </c>
      <c r="B6485" s="164" t="s">
        <v>609</v>
      </c>
      <c r="C6485" s="164" t="s">
        <v>523</v>
      </c>
      <c r="D6485" s="164" t="s">
        <v>524</v>
      </c>
      <c r="E6485" s="164" t="s">
        <v>519</v>
      </c>
      <c r="F6485" s="193">
        <v>45751</v>
      </c>
      <c r="G6485" s="164" t="s">
        <v>25</v>
      </c>
      <c r="H6485" s="194">
        <v>14450</v>
      </c>
      <c r="I6485" s="164" t="s">
        <v>16</v>
      </c>
      <c r="J6485" s="164">
        <v>170</v>
      </c>
      <c r="L6485" s="164">
        <v>2025</v>
      </c>
      <c r="M6485" s="164" t="s">
        <v>525</v>
      </c>
      <c r="N6485" s="164" t="s">
        <v>526</v>
      </c>
      <c r="O6485" s="164" t="s">
        <v>740</v>
      </c>
    </row>
    <row r="6486" spans="1:15" s="164" customFormat="1" ht="15" x14ac:dyDescent="0.15">
      <c r="A6486" s="164" t="s">
        <v>521</v>
      </c>
      <c r="B6486" s="164" t="s">
        <v>617</v>
      </c>
      <c r="C6486" s="164" t="s">
        <v>523</v>
      </c>
      <c r="D6486" s="164" t="s">
        <v>525</v>
      </c>
      <c r="E6486" s="164" t="s">
        <v>531</v>
      </c>
      <c r="F6486" s="193">
        <v>45751</v>
      </c>
      <c r="G6486" s="164" t="s">
        <v>587</v>
      </c>
      <c r="H6486" s="194">
        <v>132000</v>
      </c>
      <c r="I6486" s="164" t="s">
        <v>22</v>
      </c>
      <c r="L6486" s="164">
        <v>2024</v>
      </c>
      <c r="M6486" s="164" t="s">
        <v>525</v>
      </c>
      <c r="N6486" s="164" t="s">
        <v>569</v>
      </c>
    </row>
    <row r="6487" spans="1:15" s="164" customFormat="1" ht="15" x14ac:dyDescent="0.15">
      <c r="A6487" s="164" t="s">
        <v>521</v>
      </c>
      <c r="B6487" s="164" t="s">
        <v>609</v>
      </c>
      <c r="C6487" s="164" t="s">
        <v>523</v>
      </c>
      <c r="D6487" s="164" t="s">
        <v>530</v>
      </c>
      <c r="E6487" s="164" t="s">
        <v>518</v>
      </c>
      <c r="F6487" s="193">
        <v>45751</v>
      </c>
      <c r="G6487" s="164" t="s">
        <v>25</v>
      </c>
      <c r="H6487" s="194">
        <v>1600</v>
      </c>
      <c r="I6487" s="164" t="s">
        <v>16</v>
      </c>
      <c r="J6487" s="164">
        <v>4</v>
      </c>
      <c r="L6487" s="164">
        <v>2025</v>
      </c>
      <c r="M6487" s="164" t="s">
        <v>525</v>
      </c>
      <c r="N6487" s="164" t="s">
        <v>526</v>
      </c>
      <c r="O6487" s="164" t="s">
        <v>741</v>
      </c>
    </row>
    <row r="6488" spans="1:15" s="164" customFormat="1" ht="15" x14ac:dyDescent="0.15">
      <c r="A6488" s="164" t="s">
        <v>521</v>
      </c>
      <c r="B6488" s="164" t="s">
        <v>586</v>
      </c>
      <c r="C6488" s="164" t="s">
        <v>523</v>
      </c>
      <c r="D6488" s="164" t="s">
        <v>525</v>
      </c>
      <c r="E6488" s="164" t="s">
        <v>531</v>
      </c>
      <c r="F6488" s="193">
        <v>45751</v>
      </c>
      <c r="G6488" s="164" t="s">
        <v>587</v>
      </c>
      <c r="H6488" s="194">
        <v>120344</v>
      </c>
      <c r="I6488" s="164" t="s">
        <v>22</v>
      </c>
      <c r="L6488" s="164">
        <v>2024</v>
      </c>
      <c r="M6488" s="164" t="s">
        <v>525</v>
      </c>
      <c r="N6488" s="164" t="s">
        <v>569</v>
      </c>
    </row>
    <row r="6489" spans="1:15" s="164" customFormat="1" ht="15" x14ac:dyDescent="0.15">
      <c r="A6489" s="164" t="s">
        <v>521</v>
      </c>
      <c r="B6489" s="164" t="s">
        <v>609</v>
      </c>
      <c r="C6489" s="164" t="s">
        <v>523</v>
      </c>
      <c r="D6489" s="164" t="s">
        <v>530</v>
      </c>
      <c r="E6489" s="164" t="s">
        <v>518</v>
      </c>
      <c r="F6489" s="193">
        <v>45751</v>
      </c>
      <c r="G6489" s="164" t="s">
        <v>25</v>
      </c>
      <c r="H6489" s="194">
        <v>-573600</v>
      </c>
      <c r="I6489" s="164" t="s">
        <v>16</v>
      </c>
      <c r="J6489" s="164">
        <v>1434</v>
      </c>
      <c r="L6489" s="164">
        <v>2025</v>
      </c>
      <c r="M6489" s="164" t="s">
        <v>525</v>
      </c>
      <c r="N6489" s="164" t="s">
        <v>526</v>
      </c>
      <c r="O6489" s="164" t="s">
        <v>733</v>
      </c>
    </row>
    <row r="6490" spans="1:15" s="164" customFormat="1" ht="15" x14ac:dyDescent="0.15">
      <c r="A6490" s="164" t="s">
        <v>521</v>
      </c>
      <c r="B6490" s="164" t="s">
        <v>647</v>
      </c>
      <c r="C6490" s="164" t="s">
        <v>523</v>
      </c>
      <c r="D6490" s="164" t="s">
        <v>525</v>
      </c>
      <c r="E6490" s="164" t="s">
        <v>531</v>
      </c>
      <c r="F6490" s="193">
        <v>45751</v>
      </c>
      <c r="G6490" s="164" t="s">
        <v>653</v>
      </c>
      <c r="H6490" s="194">
        <v>42240</v>
      </c>
      <c r="I6490" s="164" t="s">
        <v>22</v>
      </c>
      <c r="L6490" s="164">
        <v>2024</v>
      </c>
      <c r="M6490" s="164" t="s">
        <v>525</v>
      </c>
      <c r="N6490" s="164" t="s">
        <v>569</v>
      </c>
    </row>
    <row r="6491" spans="1:15" s="164" customFormat="1" ht="15" x14ac:dyDescent="0.15">
      <c r="A6491" s="164" t="s">
        <v>521</v>
      </c>
      <c r="B6491" s="164" t="s">
        <v>609</v>
      </c>
      <c r="C6491" s="164" t="s">
        <v>523</v>
      </c>
      <c r="D6491" s="164" t="s">
        <v>524</v>
      </c>
      <c r="E6491" s="164" t="s">
        <v>519</v>
      </c>
      <c r="F6491" s="193">
        <v>45751</v>
      </c>
      <c r="G6491" s="164" t="s">
        <v>25</v>
      </c>
      <c r="H6491" s="194">
        <v>-28560</v>
      </c>
      <c r="I6491" s="164" t="s">
        <v>16</v>
      </c>
      <c r="J6491" s="164">
        <v>336</v>
      </c>
      <c r="L6491" s="164">
        <v>2025</v>
      </c>
      <c r="M6491" s="164" t="s">
        <v>525</v>
      </c>
      <c r="N6491" s="164" t="s">
        <v>526</v>
      </c>
      <c r="O6491" s="164" t="s">
        <v>733</v>
      </c>
    </row>
    <row r="6492" spans="1:15" s="164" customFormat="1" ht="15" x14ac:dyDescent="0.15">
      <c r="A6492" s="164" t="s">
        <v>521</v>
      </c>
      <c r="B6492" s="164" t="s">
        <v>617</v>
      </c>
      <c r="C6492" s="164" t="s">
        <v>523</v>
      </c>
      <c r="D6492" s="164" t="s">
        <v>525</v>
      </c>
      <c r="E6492" s="164" t="s">
        <v>525</v>
      </c>
      <c r="F6492" s="193">
        <v>45751</v>
      </c>
      <c r="G6492" s="164" t="s">
        <v>568</v>
      </c>
      <c r="H6492" s="194">
        <v>37066</v>
      </c>
      <c r="I6492" s="164" t="s">
        <v>22</v>
      </c>
      <c r="L6492" s="164">
        <v>2024</v>
      </c>
      <c r="M6492" s="164" t="s">
        <v>525</v>
      </c>
      <c r="N6492" s="164" t="s">
        <v>569</v>
      </c>
    </row>
    <row r="6493" spans="1:15" s="164" customFormat="1" ht="15" x14ac:dyDescent="0.15">
      <c r="A6493" s="164" t="s">
        <v>521</v>
      </c>
      <c r="B6493" s="164" t="s">
        <v>609</v>
      </c>
      <c r="C6493" s="164" t="s">
        <v>523</v>
      </c>
      <c r="D6493" s="164" t="s">
        <v>524</v>
      </c>
      <c r="E6493" s="164" t="s">
        <v>519</v>
      </c>
      <c r="F6493" s="193">
        <v>45751</v>
      </c>
      <c r="G6493" s="164" t="s">
        <v>25</v>
      </c>
      <c r="H6493" s="194">
        <v>340</v>
      </c>
      <c r="I6493" s="164" t="s">
        <v>16</v>
      </c>
      <c r="J6493" s="164">
        <v>4</v>
      </c>
      <c r="L6493" s="164">
        <v>2025</v>
      </c>
      <c r="M6493" s="164" t="s">
        <v>525</v>
      </c>
      <c r="N6493" s="164" t="s">
        <v>526</v>
      </c>
      <c r="O6493" s="164" t="s">
        <v>741</v>
      </c>
    </row>
    <row r="6494" spans="1:15" s="164" customFormat="1" ht="15" x14ac:dyDescent="0.15">
      <c r="A6494" s="164" t="s">
        <v>521</v>
      </c>
      <c r="B6494" s="164" t="s">
        <v>617</v>
      </c>
      <c r="C6494" s="164" t="s">
        <v>523</v>
      </c>
      <c r="D6494" s="164" t="s">
        <v>525</v>
      </c>
      <c r="E6494" s="164" t="s">
        <v>519</v>
      </c>
      <c r="F6494" s="193">
        <v>45751</v>
      </c>
      <c r="G6494" s="164" t="s">
        <v>568</v>
      </c>
      <c r="H6494" s="194">
        <v>750750</v>
      </c>
      <c r="I6494" s="164" t="s">
        <v>22</v>
      </c>
      <c r="L6494" s="164">
        <v>2024</v>
      </c>
      <c r="M6494" s="164" t="s">
        <v>525</v>
      </c>
      <c r="N6494" s="164" t="s">
        <v>569</v>
      </c>
    </row>
    <row r="6495" spans="1:15" s="164" customFormat="1" ht="15" x14ac:dyDescent="0.15">
      <c r="A6495" s="164" t="s">
        <v>521</v>
      </c>
      <c r="B6495" s="164" t="s">
        <v>617</v>
      </c>
      <c r="C6495" s="164" t="s">
        <v>523</v>
      </c>
      <c r="D6495" s="164" t="s">
        <v>525</v>
      </c>
      <c r="E6495" s="164" t="s">
        <v>531</v>
      </c>
      <c r="F6495" s="193">
        <v>45751</v>
      </c>
      <c r="G6495" s="164" t="s">
        <v>568</v>
      </c>
      <c r="H6495" s="194">
        <v>786500</v>
      </c>
      <c r="I6495" s="164" t="s">
        <v>22</v>
      </c>
      <c r="L6495" s="164">
        <v>2024</v>
      </c>
      <c r="M6495" s="164" t="s">
        <v>525</v>
      </c>
      <c r="N6495" s="164" t="s">
        <v>569</v>
      </c>
    </row>
    <row r="6496" spans="1:15" s="164" customFormat="1" ht="15" x14ac:dyDescent="0.15">
      <c r="A6496" s="164" t="s">
        <v>521</v>
      </c>
      <c r="B6496" s="164" t="s">
        <v>638</v>
      </c>
      <c r="C6496" s="164" t="s">
        <v>523</v>
      </c>
      <c r="D6496" s="164" t="s">
        <v>525</v>
      </c>
      <c r="E6496" s="164" t="s">
        <v>519</v>
      </c>
      <c r="F6496" s="193">
        <v>45751</v>
      </c>
      <c r="G6496" s="164" t="s">
        <v>568</v>
      </c>
      <c r="H6496" s="194">
        <v>178750</v>
      </c>
      <c r="I6496" s="164" t="s">
        <v>22</v>
      </c>
      <c r="L6496" s="164">
        <v>2024</v>
      </c>
      <c r="M6496" s="164" t="s">
        <v>525</v>
      </c>
      <c r="N6496" s="164" t="s">
        <v>569</v>
      </c>
    </row>
    <row r="6497" spans="1:15" s="164" customFormat="1" ht="15" x14ac:dyDescent="0.15">
      <c r="A6497" s="164" t="s">
        <v>521</v>
      </c>
      <c r="B6497" s="164" t="s">
        <v>638</v>
      </c>
      <c r="C6497" s="164" t="s">
        <v>523</v>
      </c>
      <c r="D6497" s="164" t="s">
        <v>525</v>
      </c>
      <c r="E6497" s="164" t="s">
        <v>531</v>
      </c>
      <c r="F6497" s="193">
        <v>45751</v>
      </c>
      <c r="G6497" s="164" t="s">
        <v>568</v>
      </c>
      <c r="H6497" s="194">
        <v>500500</v>
      </c>
      <c r="I6497" s="164" t="s">
        <v>22</v>
      </c>
      <c r="L6497" s="164">
        <v>2024</v>
      </c>
      <c r="M6497" s="164" t="s">
        <v>525</v>
      </c>
      <c r="N6497" s="164" t="s">
        <v>569</v>
      </c>
    </row>
    <row r="6498" spans="1:15" s="164" customFormat="1" ht="15" x14ac:dyDescent="0.15">
      <c r="A6498" s="164" t="s">
        <v>521</v>
      </c>
      <c r="B6498" s="164" t="s">
        <v>617</v>
      </c>
      <c r="C6498" s="164" t="s">
        <v>523</v>
      </c>
      <c r="D6498" s="164" t="s">
        <v>525</v>
      </c>
      <c r="E6498" s="164" t="s">
        <v>525</v>
      </c>
      <c r="F6498" s="193">
        <v>45751</v>
      </c>
      <c r="G6498" s="164" t="s">
        <v>589</v>
      </c>
      <c r="H6498" s="194">
        <v>87080</v>
      </c>
      <c r="I6498" s="164" t="s">
        <v>22</v>
      </c>
      <c r="L6498" s="164">
        <v>2024</v>
      </c>
      <c r="M6498" s="164" t="s">
        <v>525</v>
      </c>
      <c r="N6498" s="164" t="s">
        <v>569</v>
      </c>
    </row>
    <row r="6499" spans="1:15" s="164" customFormat="1" ht="15" x14ac:dyDescent="0.15">
      <c r="A6499" s="164" t="s">
        <v>521</v>
      </c>
      <c r="B6499" s="164" t="s">
        <v>617</v>
      </c>
      <c r="C6499" s="164" t="s">
        <v>523</v>
      </c>
      <c r="D6499" s="164" t="s">
        <v>525</v>
      </c>
      <c r="E6499" s="164" t="s">
        <v>519</v>
      </c>
      <c r="F6499" s="193">
        <v>45751</v>
      </c>
      <c r="G6499" s="164" t="s">
        <v>589</v>
      </c>
      <c r="H6499" s="194">
        <v>1107040</v>
      </c>
      <c r="I6499" s="164" t="s">
        <v>22</v>
      </c>
      <c r="L6499" s="164">
        <v>2024</v>
      </c>
      <c r="M6499" s="164" t="s">
        <v>525</v>
      </c>
      <c r="N6499" s="164" t="s">
        <v>569</v>
      </c>
    </row>
    <row r="6500" spans="1:15" s="164" customFormat="1" ht="15" x14ac:dyDescent="0.15">
      <c r="A6500" s="164" t="s">
        <v>521</v>
      </c>
      <c r="B6500" s="164" t="s">
        <v>617</v>
      </c>
      <c r="C6500" s="164" t="s">
        <v>523</v>
      </c>
      <c r="D6500" s="164" t="s">
        <v>525</v>
      </c>
      <c r="E6500" s="164" t="s">
        <v>531</v>
      </c>
      <c r="F6500" s="193">
        <v>45751</v>
      </c>
      <c r="G6500" s="164" t="s">
        <v>589</v>
      </c>
      <c r="H6500" s="194">
        <v>2256496</v>
      </c>
      <c r="I6500" s="164" t="s">
        <v>22</v>
      </c>
      <c r="L6500" s="164">
        <v>2024</v>
      </c>
      <c r="M6500" s="164" t="s">
        <v>525</v>
      </c>
      <c r="N6500" s="164" t="s">
        <v>569</v>
      </c>
    </row>
    <row r="6501" spans="1:15" s="164" customFormat="1" ht="15" x14ac:dyDescent="0.15">
      <c r="A6501" s="164" t="s">
        <v>521</v>
      </c>
      <c r="B6501" s="164" t="s">
        <v>638</v>
      </c>
      <c r="C6501" s="164" t="s">
        <v>523</v>
      </c>
      <c r="D6501" s="164" t="s">
        <v>525</v>
      </c>
      <c r="E6501" s="164" t="s">
        <v>519</v>
      </c>
      <c r="F6501" s="193">
        <v>45751</v>
      </c>
      <c r="G6501" s="164" t="s">
        <v>589</v>
      </c>
      <c r="H6501" s="194">
        <v>1432640</v>
      </c>
      <c r="I6501" s="164" t="s">
        <v>22</v>
      </c>
      <c r="L6501" s="164">
        <v>2024</v>
      </c>
      <c r="M6501" s="164" t="s">
        <v>525</v>
      </c>
      <c r="N6501" s="164" t="s">
        <v>569</v>
      </c>
    </row>
    <row r="6502" spans="1:15" s="164" customFormat="1" ht="15" x14ac:dyDescent="0.15">
      <c r="A6502" s="164" t="s">
        <v>521</v>
      </c>
      <c r="B6502" s="164" t="s">
        <v>647</v>
      </c>
      <c r="C6502" s="164" t="s">
        <v>523</v>
      </c>
      <c r="D6502" s="164" t="s">
        <v>525</v>
      </c>
      <c r="E6502" s="164" t="s">
        <v>531</v>
      </c>
      <c r="F6502" s="193">
        <v>45751</v>
      </c>
      <c r="G6502" s="164" t="s">
        <v>648</v>
      </c>
      <c r="H6502" s="194">
        <v>2</v>
      </c>
      <c r="I6502" s="164" t="s">
        <v>16</v>
      </c>
      <c r="L6502" s="164">
        <v>2024</v>
      </c>
      <c r="M6502" s="164" t="s">
        <v>525</v>
      </c>
      <c r="N6502" s="164" t="s">
        <v>569</v>
      </c>
    </row>
    <row r="6503" spans="1:15" s="164" customFormat="1" ht="15" x14ac:dyDescent="0.15">
      <c r="A6503" s="164" t="s">
        <v>521</v>
      </c>
      <c r="B6503" s="164" t="s">
        <v>647</v>
      </c>
      <c r="C6503" s="164" t="s">
        <v>523</v>
      </c>
      <c r="D6503" s="164" t="s">
        <v>525</v>
      </c>
      <c r="E6503" s="164" t="s">
        <v>525</v>
      </c>
      <c r="F6503" s="193">
        <v>45751</v>
      </c>
      <c r="G6503" s="164" t="s">
        <v>649</v>
      </c>
      <c r="H6503" s="194">
        <v>387838</v>
      </c>
      <c r="I6503" s="164" t="s">
        <v>16</v>
      </c>
      <c r="L6503" s="164">
        <v>2024</v>
      </c>
      <c r="M6503" s="164" t="s">
        <v>525</v>
      </c>
      <c r="N6503" s="164" t="s">
        <v>569</v>
      </c>
    </row>
    <row r="6504" spans="1:15" s="164" customFormat="1" ht="15" x14ac:dyDescent="0.15">
      <c r="A6504" s="164" t="s">
        <v>521</v>
      </c>
      <c r="B6504" s="164" t="s">
        <v>647</v>
      </c>
      <c r="C6504" s="164" t="s">
        <v>523</v>
      </c>
      <c r="D6504" s="164" t="s">
        <v>525</v>
      </c>
      <c r="E6504" s="164" t="s">
        <v>531</v>
      </c>
      <c r="F6504" s="193">
        <v>45751</v>
      </c>
      <c r="G6504" s="164" t="s">
        <v>650</v>
      </c>
      <c r="H6504" s="194">
        <v>1365595</v>
      </c>
      <c r="I6504" s="164" t="s">
        <v>16</v>
      </c>
      <c r="L6504" s="164">
        <v>2024</v>
      </c>
      <c r="M6504" s="164" t="s">
        <v>525</v>
      </c>
      <c r="N6504" s="164" t="s">
        <v>569</v>
      </c>
    </row>
    <row r="6505" spans="1:15" s="164" customFormat="1" ht="15" x14ac:dyDescent="0.15">
      <c r="A6505" s="164" t="s">
        <v>521</v>
      </c>
      <c r="B6505" s="164" t="s">
        <v>647</v>
      </c>
      <c r="C6505" s="164" t="s">
        <v>523</v>
      </c>
      <c r="D6505" s="164" t="s">
        <v>525</v>
      </c>
      <c r="E6505" s="164" t="s">
        <v>525</v>
      </c>
      <c r="F6505" s="193">
        <v>45751</v>
      </c>
      <c r="G6505" s="164" t="s">
        <v>648</v>
      </c>
      <c r="H6505" s="194">
        <v>7159</v>
      </c>
      <c r="I6505" s="164" t="s">
        <v>16</v>
      </c>
      <c r="L6505" s="164">
        <v>2024</v>
      </c>
      <c r="M6505" s="164" t="s">
        <v>525</v>
      </c>
      <c r="N6505" s="164" t="s">
        <v>569</v>
      </c>
    </row>
    <row r="6506" spans="1:15" s="164" customFormat="1" ht="15" x14ac:dyDescent="0.15">
      <c r="A6506" s="164" t="s">
        <v>521</v>
      </c>
      <c r="B6506" s="164" t="s">
        <v>647</v>
      </c>
      <c r="C6506" s="164" t="s">
        <v>523</v>
      </c>
      <c r="D6506" s="164" t="s">
        <v>525</v>
      </c>
      <c r="E6506" s="164" t="s">
        <v>525</v>
      </c>
      <c r="F6506" s="193">
        <v>45751</v>
      </c>
      <c r="G6506" s="164" t="s">
        <v>650</v>
      </c>
      <c r="H6506" s="194">
        <v>218390</v>
      </c>
      <c r="I6506" s="164" t="s">
        <v>16</v>
      </c>
      <c r="L6506" s="164">
        <v>2024</v>
      </c>
      <c r="M6506" s="164" t="s">
        <v>525</v>
      </c>
      <c r="N6506" s="164" t="s">
        <v>569</v>
      </c>
    </row>
    <row r="6507" spans="1:15" s="164" customFormat="1" ht="15" x14ac:dyDescent="0.15">
      <c r="A6507" s="164" t="s">
        <v>521</v>
      </c>
      <c r="B6507" s="164" t="s">
        <v>647</v>
      </c>
      <c r="C6507" s="164" t="s">
        <v>535</v>
      </c>
      <c r="D6507" s="164" t="s">
        <v>525</v>
      </c>
      <c r="E6507" s="164" t="s">
        <v>519</v>
      </c>
      <c r="F6507" s="193">
        <v>45751</v>
      </c>
      <c r="G6507" s="164" t="s">
        <v>650</v>
      </c>
      <c r="H6507" s="194">
        <v>38260</v>
      </c>
      <c r="I6507" s="164" t="s">
        <v>16</v>
      </c>
      <c r="L6507" s="164">
        <v>2024</v>
      </c>
      <c r="M6507" s="164" t="s">
        <v>525</v>
      </c>
      <c r="N6507" s="164" t="s">
        <v>569</v>
      </c>
    </row>
    <row r="6508" spans="1:15" s="164" customFormat="1" ht="15" x14ac:dyDescent="0.15">
      <c r="A6508" s="164" t="s">
        <v>521</v>
      </c>
      <c r="B6508" s="164" t="s">
        <v>647</v>
      </c>
      <c r="C6508" s="164" t="s">
        <v>523</v>
      </c>
      <c r="D6508" s="164" t="s">
        <v>525</v>
      </c>
      <c r="E6508" s="164" t="s">
        <v>519</v>
      </c>
      <c r="F6508" s="193">
        <v>45751</v>
      </c>
      <c r="G6508" s="164" t="s">
        <v>650</v>
      </c>
      <c r="H6508" s="194">
        <v>769292</v>
      </c>
      <c r="I6508" s="164" t="s">
        <v>16</v>
      </c>
      <c r="L6508" s="164">
        <v>2024</v>
      </c>
      <c r="M6508" s="164" t="s">
        <v>525</v>
      </c>
      <c r="N6508" s="164" t="s">
        <v>569</v>
      </c>
    </row>
    <row r="6509" spans="1:15" s="164" customFormat="1" ht="15" x14ac:dyDescent="0.15">
      <c r="A6509" s="164" t="s">
        <v>521</v>
      </c>
      <c r="B6509" s="164" t="s">
        <v>609</v>
      </c>
      <c r="C6509" s="164" t="s">
        <v>523</v>
      </c>
      <c r="D6509" s="164" t="s">
        <v>530</v>
      </c>
      <c r="E6509" s="164" t="s">
        <v>518</v>
      </c>
      <c r="F6509" s="193">
        <v>45751</v>
      </c>
      <c r="G6509" s="164" t="s">
        <v>25</v>
      </c>
      <c r="H6509" s="194">
        <v>1039650</v>
      </c>
      <c r="I6509" s="164" t="s">
        <v>16</v>
      </c>
      <c r="J6509" s="164">
        <v>1434</v>
      </c>
      <c r="L6509" s="164">
        <v>2025</v>
      </c>
      <c r="M6509" s="164" t="s">
        <v>525</v>
      </c>
      <c r="N6509" s="164" t="s">
        <v>526</v>
      </c>
    </row>
    <row r="6510" spans="1:15" s="164" customFormat="1" ht="15" x14ac:dyDescent="0.15">
      <c r="A6510" s="164" t="s">
        <v>521</v>
      </c>
      <c r="B6510" s="164" t="s">
        <v>609</v>
      </c>
      <c r="C6510" s="164" t="s">
        <v>523</v>
      </c>
      <c r="D6510" s="164" t="s">
        <v>530</v>
      </c>
      <c r="E6510" s="164" t="s">
        <v>517</v>
      </c>
      <c r="F6510" s="193">
        <v>45751</v>
      </c>
      <c r="G6510" s="164" t="s">
        <v>25</v>
      </c>
      <c r="H6510" s="194">
        <v>10529900</v>
      </c>
      <c r="I6510" s="164" t="s">
        <v>16</v>
      </c>
      <c r="J6510" s="164">
        <v>14524</v>
      </c>
      <c r="L6510" s="164">
        <v>2025</v>
      </c>
      <c r="M6510" s="164" t="s">
        <v>525</v>
      </c>
      <c r="N6510" s="164" t="s">
        <v>526</v>
      </c>
    </row>
    <row r="6511" spans="1:15" s="164" customFormat="1" ht="15" x14ac:dyDescent="0.15">
      <c r="A6511" s="164" t="s">
        <v>521</v>
      </c>
      <c r="B6511" s="164" t="s">
        <v>609</v>
      </c>
      <c r="C6511" s="164" t="s">
        <v>523</v>
      </c>
      <c r="D6511" s="164" t="s">
        <v>524</v>
      </c>
      <c r="E6511" s="164" t="s">
        <v>519</v>
      </c>
      <c r="F6511" s="193">
        <v>45751</v>
      </c>
      <c r="G6511" s="164" t="s">
        <v>25</v>
      </c>
      <c r="H6511" s="194">
        <v>28560</v>
      </c>
      <c r="I6511" s="164" t="s">
        <v>16</v>
      </c>
      <c r="J6511" s="164">
        <v>336</v>
      </c>
      <c r="L6511" s="164">
        <v>2025</v>
      </c>
      <c r="M6511" s="164" t="s">
        <v>525</v>
      </c>
      <c r="N6511" s="164" t="s">
        <v>526</v>
      </c>
    </row>
    <row r="6512" spans="1:15" s="164" customFormat="1" ht="15" x14ac:dyDescent="0.15">
      <c r="A6512" s="164" t="s">
        <v>521</v>
      </c>
      <c r="B6512" s="164" t="s">
        <v>609</v>
      </c>
      <c r="C6512" s="164" t="s">
        <v>523</v>
      </c>
      <c r="D6512" s="164" t="s">
        <v>530</v>
      </c>
      <c r="E6512" s="164" t="s">
        <v>518</v>
      </c>
      <c r="F6512" s="193">
        <v>45750</v>
      </c>
      <c r="G6512" s="164" t="s">
        <v>25</v>
      </c>
      <c r="H6512" s="194">
        <v>44800</v>
      </c>
      <c r="I6512" s="164" t="s">
        <v>16</v>
      </c>
      <c r="J6512" s="164">
        <v>112</v>
      </c>
      <c r="L6512" s="164">
        <v>2025</v>
      </c>
      <c r="M6512" s="164" t="s">
        <v>525</v>
      </c>
      <c r="N6512" s="164" t="s">
        <v>526</v>
      </c>
      <c r="O6512" s="164" t="s">
        <v>742</v>
      </c>
    </row>
    <row r="6513" spans="1:15" s="164" customFormat="1" ht="15" x14ac:dyDescent="0.15">
      <c r="A6513" s="164" t="s">
        <v>521</v>
      </c>
      <c r="B6513" s="164" t="s">
        <v>647</v>
      </c>
      <c r="C6513" s="164" t="s">
        <v>523</v>
      </c>
      <c r="D6513" s="164" t="s">
        <v>525</v>
      </c>
      <c r="E6513" s="164" t="s">
        <v>525</v>
      </c>
      <c r="F6513" s="193">
        <v>45750</v>
      </c>
      <c r="G6513" s="164" t="s">
        <v>650</v>
      </c>
      <c r="H6513" s="194">
        <v>2054333</v>
      </c>
      <c r="I6513" s="164" t="s">
        <v>16</v>
      </c>
      <c r="L6513" s="164">
        <v>2024</v>
      </c>
      <c r="M6513" s="164" t="s">
        <v>525</v>
      </c>
      <c r="N6513" s="164" t="s">
        <v>569</v>
      </c>
    </row>
    <row r="6514" spans="1:15" s="164" customFormat="1" ht="15" x14ac:dyDescent="0.15">
      <c r="A6514" s="164" t="s">
        <v>521</v>
      </c>
      <c r="B6514" s="164" t="s">
        <v>609</v>
      </c>
      <c r="C6514" s="164" t="s">
        <v>523</v>
      </c>
      <c r="D6514" s="164" t="s">
        <v>530</v>
      </c>
      <c r="E6514" s="164" t="s">
        <v>518</v>
      </c>
      <c r="F6514" s="193">
        <v>45750</v>
      </c>
      <c r="G6514" s="164" t="s">
        <v>25</v>
      </c>
      <c r="H6514" s="194">
        <v>-573600</v>
      </c>
      <c r="I6514" s="164" t="s">
        <v>16</v>
      </c>
      <c r="J6514" s="164">
        <v>1434</v>
      </c>
      <c r="L6514" s="164">
        <v>2025</v>
      </c>
      <c r="M6514" s="164" t="s">
        <v>525</v>
      </c>
      <c r="N6514" s="164" t="s">
        <v>526</v>
      </c>
      <c r="O6514" s="164" t="s">
        <v>733</v>
      </c>
    </row>
    <row r="6515" spans="1:15" s="164" customFormat="1" ht="15" x14ac:dyDescent="0.15">
      <c r="A6515" s="164" t="s">
        <v>521</v>
      </c>
      <c r="B6515" s="164" t="s">
        <v>647</v>
      </c>
      <c r="C6515" s="164" t="s">
        <v>535</v>
      </c>
      <c r="D6515" s="164" t="s">
        <v>525</v>
      </c>
      <c r="E6515" s="164" t="s">
        <v>519</v>
      </c>
      <c r="F6515" s="193">
        <v>45750</v>
      </c>
      <c r="G6515" s="164" t="s">
        <v>650</v>
      </c>
      <c r="H6515" s="194">
        <v>37400</v>
      </c>
      <c r="I6515" s="164" t="s">
        <v>16</v>
      </c>
      <c r="L6515" s="164">
        <v>2024</v>
      </c>
      <c r="M6515" s="164" t="s">
        <v>525</v>
      </c>
      <c r="N6515" s="164" t="s">
        <v>569</v>
      </c>
    </row>
    <row r="6516" spans="1:15" s="164" customFormat="1" ht="15" x14ac:dyDescent="0.15">
      <c r="A6516" s="164" t="s">
        <v>521</v>
      </c>
      <c r="B6516" s="164" t="s">
        <v>609</v>
      </c>
      <c r="C6516" s="164" t="s">
        <v>523</v>
      </c>
      <c r="D6516" s="164" t="s">
        <v>530</v>
      </c>
      <c r="E6516" s="164" t="s">
        <v>517</v>
      </c>
      <c r="F6516" s="193">
        <v>45750</v>
      </c>
      <c r="G6516" s="164" t="s">
        <v>25</v>
      </c>
      <c r="H6516" s="194">
        <v>515200</v>
      </c>
      <c r="I6516" s="164" t="s">
        <v>16</v>
      </c>
      <c r="J6516" s="164">
        <v>1288</v>
      </c>
      <c r="L6516" s="164">
        <v>2025</v>
      </c>
      <c r="M6516" s="164" t="s">
        <v>525</v>
      </c>
      <c r="N6516" s="164" t="s">
        <v>526</v>
      </c>
      <c r="O6516" s="164" t="s">
        <v>742</v>
      </c>
    </row>
    <row r="6517" spans="1:15" s="164" customFormat="1" ht="15" x14ac:dyDescent="0.15">
      <c r="A6517" s="164" t="s">
        <v>521</v>
      </c>
      <c r="B6517" s="164" t="s">
        <v>647</v>
      </c>
      <c r="C6517" s="164" t="s">
        <v>523</v>
      </c>
      <c r="D6517" s="164" t="s">
        <v>525</v>
      </c>
      <c r="E6517" s="164" t="s">
        <v>519</v>
      </c>
      <c r="F6517" s="193">
        <v>45750</v>
      </c>
      <c r="G6517" s="164" t="s">
        <v>650</v>
      </c>
      <c r="H6517" s="194">
        <v>925542</v>
      </c>
      <c r="I6517" s="164" t="s">
        <v>16</v>
      </c>
      <c r="L6517" s="164">
        <v>2024</v>
      </c>
      <c r="M6517" s="164" t="s">
        <v>525</v>
      </c>
      <c r="N6517" s="164" t="s">
        <v>569</v>
      </c>
    </row>
    <row r="6518" spans="1:15" s="164" customFormat="1" ht="15" x14ac:dyDescent="0.15">
      <c r="A6518" s="164" t="s">
        <v>521</v>
      </c>
      <c r="B6518" s="164" t="s">
        <v>609</v>
      </c>
      <c r="C6518" s="164" t="s">
        <v>523</v>
      </c>
      <c r="D6518" s="164" t="s">
        <v>530</v>
      </c>
      <c r="E6518" s="164" t="s">
        <v>518</v>
      </c>
      <c r="F6518" s="193">
        <v>45750</v>
      </c>
      <c r="G6518" s="164" t="s">
        <v>25</v>
      </c>
      <c r="H6518" s="194">
        <v>1600</v>
      </c>
      <c r="I6518" s="164" t="s">
        <v>16</v>
      </c>
      <c r="J6518" s="164">
        <v>4</v>
      </c>
      <c r="L6518" s="164">
        <v>2025</v>
      </c>
      <c r="M6518" s="164" t="s">
        <v>525</v>
      </c>
      <c r="N6518" s="164" t="s">
        <v>526</v>
      </c>
      <c r="O6518" s="164" t="s">
        <v>743</v>
      </c>
    </row>
    <row r="6519" spans="1:15" s="164" customFormat="1" ht="15" x14ac:dyDescent="0.15">
      <c r="A6519" s="164" t="s">
        <v>521</v>
      </c>
      <c r="B6519" s="164" t="s">
        <v>647</v>
      </c>
      <c r="C6519" s="164" t="s">
        <v>523</v>
      </c>
      <c r="D6519" s="164" t="s">
        <v>525</v>
      </c>
      <c r="E6519" s="164" t="s">
        <v>531</v>
      </c>
      <c r="F6519" s="193">
        <v>45750</v>
      </c>
      <c r="G6519" s="164" t="s">
        <v>650</v>
      </c>
      <c r="H6519" s="194">
        <v>1770142</v>
      </c>
      <c r="I6519" s="164" t="s">
        <v>16</v>
      </c>
      <c r="L6519" s="164">
        <v>2024</v>
      </c>
      <c r="M6519" s="164" t="s">
        <v>525</v>
      </c>
      <c r="N6519" s="164" t="s">
        <v>569</v>
      </c>
    </row>
    <row r="6520" spans="1:15" s="164" customFormat="1" ht="15" x14ac:dyDescent="0.15">
      <c r="A6520" s="164" t="s">
        <v>521</v>
      </c>
      <c r="B6520" s="164" t="s">
        <v>609</v>
      </c>
      <c r="C6520" s="164" t="s">
        <v>523</v>
      </c>
      <c r="D6520" s="164" t="s">
        <v>530</v>
      </c>
      <c r="E6520" s="164" t="s">
        <v>517</v>
      </c>
      <c r="F6520" s="193">
        <v>45750</v>
      </c>
      <c r="G6520" s="164" t="s">
        <v>25</v>
      </c>
      <c r="H6520" s="194">
        <v>6369850</v>
      </c>
      <c r="I6520" s="164" t="s">
        <v>16</v>
      </c>
      <c r="J6520" s="164">
        <v>8786</v>
      </c>
      <c r="L6520" s="164">
        <v>2025</v>
      </c>
      <c r="M6520" s="164" t="s">
        <v>525</v>
      </c>
      <c r="N6520" s="164" t="s">
        <v>526</v>
      </c>
    </row>
    <row r="6521" spans="1:15" s="164" customFormat="1" ht="15" x14ac:dyDescent="0.15">
      <c r="A6521" s="164" t="s">
        <v>521</v>
      </c>
      <c r="B6521" s="164" t="s">
        <v>647</v>
      </c>
      <c r="C6521" s="164" t="s">
        <v>523</v>
      </c>
      <c r="D6521" s="164" t="s">
        <v>525</v>
      </c>
      <c r="E6521" s="164" t="s">
        <v>525</v>
      </c>
      <c r="F6521" s="193">
        <v>45750</v>
      </c>
      <c r="G6521" s="164" t="s">
        <v>648</v>
      </c>
      <c r="H6521" s="194">
        <v>205746</v>
      </c>
      <c r="I6521" s="164" t="s">
        <v>16</v>
      </c>
      <c r="L6521" s="164">
        <v>2024</v>
      </c>
      <c r="M6521" s="164" t="s">
        <v>525</v>
      </c>
      <c r="N6521" s="164" t="s">
        <v>569</v>
      </c>
    </row>
    <row r="6522" spans="1:15" s="164" customFormat="1" ht="15" x14ac:dyDescent="0.15">
      <c r="A6522" s="164" t="s">
        <v>521</v>
      </c>
      <c r="B6522" s="164" t="s">
        <v>609</v>
      </c>
      <c r="C6522" s="164" t="s">
        <v>523</v>
      </c>
      <c r="D6522" s="164" t="s">
        <v>530</v>
      </c>
      <c r="E6522" s="164" t="s">
        <v>517</v>
      </c>
      <c r="F6522" s="193">
        <v>45750</v>
      </c>
      <c r="G6522" s="164" t="s">
        <v>25</v>
      </c>
      <c r="H6522" s="194">
        <v>-3514400</v>
      </c>
      <c r="I6522" s="164" t="s">
        <v>16</v>
      </c>
      <c r="J6522" s="164">
        <v>8786</v>
      </c>
      <c r="L6522" s="164">
        <v>2025</v>
      </c>
      <c r="M6522" s="164" t="s">
        <v>525</v>
      </c>
      <c r="N6522" s="164" t="s">
        <v>526</v>
      </c>
      <c r="O6522" s="164" t="s">
        <v>733</v>
      </c>
    </row>
    <row r="6523" spans="1:15" s="164" customFormat="1" ht="15" x14ac:dyDescent="0.15">
      <c r="A6523" s="164" t="s">
        <v>521</v>
      </c>
      <c r="B6523" s="164" t="s">
        <v>647</v>
      </c>
      <c r="C6523" s="164" t="s">
        <v>523</v>
      </c>
      <c r="D6523" s="164" t="s">
        <v>525</v>
      </c>
      <c r="E6523" s="164" t="s">
        <v>531</v>
      </c>
      <c r="F6523" s="193">
        <v>45750</v>
      </c>
      <c r="G6523" s="164" t="s">
        <v>648</v>
      </c>
      <c r="H6523" s="194">
        <v>58014</v>
      </c>
      <c r="I6523" s="164" t="s">
        <v>16</v>
      </c>
      <c r="L6523" s="164">
        <v>2024</v>
      </c>
      <c r="M6523" s="164" t="s">
        <v>525</v>
      </c>
      <c r="N6523" s="164" t="s">
        <v>569</v>
      </c>
    </row>
    <row r="6524" spans="1:15" s="164" customFormat="1" ht="15" x14ac:dyDescent="0.15">
      <c r="A6524" s="164" t="s">
        <v>521</v>
      </c>
      <c r="B6524" s="164" t="s">
        <v>609</v>
      </c>
      <c r="C6524" s="164" t="s">
        <v>523</v>
      </c>
      <c r="D6524" s="164" t="s">
        <v>530</v>
      </c>
      <c r="E6524" s="164" t="s">
        <v>518</v>
      </c>
      <c r="F6524" s="193">
        <v>45750</v>
      </c>
      <c r="G6524" s="164" t="s">
        <v>25</v>
      </c>
      <c r="H6524" s="194">
        <v>1039650</v>
      </c>
      <c r="I6524" s="164" t="s">
        <v>16</v>
      </c>
      <c r="J6524" s="164">
        <v>1434</v>
      </c>
      <c r="L6524" s="164">
        <v>2025</v>
      </c>
      <c r="M6524" s="164" t="s">
        <v>525</v>
      </c>
      <c r="N6524" s="164" t="s">
        <v>526</v>
      </c>
    </row>
    <row r="6525" spans="1:15" s="164" customFormat="1" ht="15" x14ac:dyDescent="0.15">
      <c r="A6525" s="164" t="s">
        <v>521</v>
      </c>
      <c r="B6525" s="164" t="s">
        <v>647</v>
      </c>
      <c r="C6525" s="164" t="s">
        <v>523</v>
      </c>
      <c r="D6525" s="164" t="s">
        <v>525</v>
      </c>
      <c r="E6525" s="164" t="s">
        <v>525</v>
      </c>
      <c r="F6525" s="193">
        <v>45750</v>
      </c>
      <c r="G6525" s="164" t="s">
        <v>651</v>
      </c>
      <c r="H6525" s="194">
        <v>105380</v>
      </c>
      <c r="I6525" s="164" t="s">
        <v>16</v>
      </c>
      <c r="L6525" s="164">
        <v>2024</v>
      </c>
      <c r="M6525" s="164" t="s">
        <v>525</v>
      </c>
      <c r="N6525" s="164" t="s">
        <v>569</v>
      </c>
    </row>
    <row r="6526" spans="1:15" s="164" customFormat="1" ht="15" x14ac:dyDescent="0.15">
      <c r="A6526" s="164" t="s">
        <v>521</v>
      </c>
      <c r="B6526" s="164" t="s">
        <v>609</v>
      </c>
      <c r="C6526" s="164" t="s">
        <v>523</v>
      </c>
      <c r="D6526" s="164" t="s">
        <v>530</v>
      </c>
      <c r="E6526" s="164" t="s">
        <v>517</v>
      </c>
      <c r="F6526" s="193">
        <v>45750</v>
      </c>
      <c r="G6526" s="164" t="s">
        <v>25</v>
      </c>
      <c r="H6526" s="194">
        <v>8800</v>
      </c>
      <c r="I6526" s="164" t="s">
        <v>16</v>
      </c>
      <c r="J6526" s="164">
        <v>22</v>
      </c>
      <c r="L6526" s="164">
        <v>2025</v>
      </c>
      <c r="M6526" s="164" t="s">
        <v>525</v>
      </c>
      <c r="N6526" s="164" t="s">
        <v>526</v>
      </c>
      <c r="O6526" s="164" t="s">
        <v>743</v>
      </c>
    </row>
    <row r="6527" spans="1:15" s="164" customFormat="1" ht="15" x14ac:dyDescent="0.15">
      <c r="A6527" s="164" t="s">
        <v>521</v>
      </c>
      <c r="B6527" s="164" t="s">
        <v>647</v>
      </c>
      <c r="C6527" s="164" t="s">
        <v>523</v>
      </c>
      <c r="D6527" s="164" t="s">
        <v>525</v>
      </c>
      <c r="E6527" s="164" t="s">
        <v>525</v>
      </c>
      <c r="F6527" s="193">
        <v>45750</v>
      </c>
      <c r="G6527" s="164" t="s">
        <v>649</v>
      </c>
      <c r="H6527" s="194">
        <v>1166660</v>
      </c>
      <c r="I6527" s="164" t="s">
        <v>16</v>
      </c>
      <c r="L6527" s="164">
        <v>2024</v>
      </c>
      <c r="M6527" s="164" t="s">
        <v>525</v>
      </c>
      <c r="N6527" s="164" t="s">
        <v>569</v>
      </c>
    </row>
    <row r="6528" spans="1:15" s="164" customFormat="1" ht="15" x14ac:dyDescent="0.15">
      <c r="A6528" s="164" t="s">
        <v>521</v>
      </c>
      <c r="B6528" s="164" t="s">
        <v>647</v>
      </c>
      <c r="C6528" s="164" t="s">
        <v>523</v>
      </c>
      <c r="D6528" s="164" t="s">
        <v>525</v>
      </c>
      <c r="E6528" s="164" t="s">
        <v>531</v>
      </c>
      <c r="F6528" s="193">
        <v>45750</v>
      </c>
      <c r="G6528" s="164" t="s">
        <v>649</v>
      </c>
      <c r="H6528" s="194">
        <v>74338</v>
      </c>
      <c r="I6528" s="164" t="s">
        <v>16</v>
      </c>
      <c r="L6528" s="164">
        <v>2024</v>
      </c>
      <c r="M6528" s="164" t="s">
        <v>525</v>
      </c>
      <c r="N6528" s="164" t="s">
        <v>569</v>
      </c>
    </row>
    <row r="6529" spans="1:15" s="164" customFormat="1" ht="15" x14ac:dyDescent="0.15">
      <c r="A6529" s="164" t="s">
        <v>521</v>
      </c>
      <c r="B6529" s="164" t="s">
        <v>617</v>
      </c>
      <c r="C6529" s="164" t="s">
        <v>523</v>
      </c>
      <c r="D6529" s="164" t="s">
        <v>525</v>
      </c>
      <c r="E6529" s="164" t="s">
        <v>531</v>
      </c>
      <c r="F6529" s="193">
        <v>45750</v>
      </c>
      <c r="G6529" s="164" t="s">
        <v>619</v>
      </c>
      <c r="H6529" s="194">
        <v>221206</v>
      </c>
      <c r="I6529" s="164" t="s">
        <v>22</v>
      </c>
      <c r="L6529" s="164">
        <v>2024</v>
      </c>
      <c r="M6529" s="164" t="s">
        <v>525</v>
      </c>
      <c r="N6529" s="164" t="s">
        <v>569</v>
      </c>
    </row>
    <row r="6530" spans="1:15" s="164" customFormat="1" ht="15" x14ac:dyDescent="0.15">
      <c r="A6530" s="164" t="s">
        <v>521</v>
      </c>
      <c r="B6530" s="164" t="s">
        <v>617</v>
      </c>
      <c r="C6530" s="164" t="s">
        <v>523</v>
      </c>
      <c r="D6530" s="164" t="s">
        <v>525</v>
      </c>
      <c r="E6530" s="164" t="s">
        <v>531</v>
      </c>
      <c r="F6530" s="193">
        <v>45750</v>
      </c>
      <c r="G6530" s="164" t="s">
        <v>620</v>
      </c>
      <c r="H6530" s="194">
        <v>42900</v>
      </c>
      <c r="I6530" s="164" t="s">
        <v>22</v>
      </c>
      <c r="L6530" s="164">
        <v>2024</v>
      </c>
      <c r="M6530" s="164" t="s">
        <v>525</v>
      </c>
      <c r="N6530" s="164" t="s">
        <v>569</v>
      </c>
    </row>
    <row r="6531" spans="1:15" s="164" customFormat="1" ht="15" x14ac:dyDescent="0.15">
      <c r="A6531" s="164" t="s">
        <v>521</v>
      </c>
      <c r="B6531" s="164" t="s">
        <v>617</v>
      </c>
      <c r="C6531" s="164" t="s">
        <v>523</v>
      </c>
      <c r="D6531" s="164" t="s">
        <v>525</v>
      </c>
      <c r="E6531" s="164" t="s">
        <v>519</v>
      </c>
      <c r="F6531" s="193">
        <v>45750</v>
      </c>
      <c r="G6531" s="164" t="s">
        <v>587</v>
      </c>
      <c r="H6531" s="194">
        <v>143000</v>
      </c>
      <c r="I6531" s="164" t="s">
        <v>22</v>
      </c>
      <c r="L6531" s="164">
        <v>2024</v>
      </c>
      <c r="M6531" s="164" t="s">
        <v>525</v>
      </c>
      <c r="N6531" s="164" t="s">
        <v>569</v>
      </c>
    </row>
    <row r="6532" spans="1:15" s="164" customFormat="1" ht="15" x14ac:dyDescent="0.15">
      <c r="A6532" s="164" t="s">
        <v>521</v>
      </c>
      <c r="B6532" s="164" t="s">
        <v>647</v>
      </c>
      <c r="C6532" s="164" t="s">
        <v>523</v>
      </c>
      <c r="D6532" s="164" t="s">
        <v>525</v>
      </c>
      <c r="E6532" s="164" t="s">
        <v>531</v>
      </c>
      <c r="F6532" s="193">
        <v>45750</v>
      </c>
      <c r="G6532" s="164" t="s">
        <v>653</v>
      </c>
      <c r="H6532" s="194">
        <v>116890</v>
      </c>
      <c r="I6532" s="164" t="s">
        <v>22</v>
      </c>
      <c r="L6532" s="164">
        <v>2024</v>
      </c>
      <c r="M6532" s="164" t="s">
        <v>525</v>
      </c>
      <c r="N6532" s="164" t="s">
        <v>569</v>
      </c>
    </row>
    <row r="6533" spans="1:15" s="164" customFormat="1" ht="15" x14ac:dyDescent="0.15">
      <c r="A6533" s="164" t="s">
        <v>521</v>
      </c>
      <c r="B6533" s="164" t="s">
        <v>617</v>
      </c>
      <c r="C6533" s="164" t="s">
        <v>523</v>
      </c>
      <c r="D6533" s="164" t="s">
        <v>525</v>
      </c>
      <c r="E6533" s="164" t="s">
        <v>525</v>
      </c>
      <c r="F6533" s="193">
        <v>45750</v>
      </c>
      <c r="G6533" s="164" t="s">
        <v>589</v>
      </c>
      <c r="H6533" s="194">
        <v>280892</v>
      </c>
      <c r="I6533" s="164" t="s">
        <v>22</v>
      </c>
      <c r="L6533" s="164">
        <v>2024</v>
      </c>
      <c r="M6533" s="164" t="s">
        <v>525</v>
      </c>
      <c r="N6533" s="164" t="s">
        <v>569</v>
      </c>
    </row>
    <row r="6534" spans="1:15" s="164" customFormat="1" ht="15" x14ac:dyDescent="0.15">
      <c r="A6534" s="164" t="s">
        <v>521</v>
      </c>
      <c r="B6534" s="164" t="s">
        <v>617</v>
      </c>
      <c r="C6534" s="164" t="s">
        <v>523</v>
      </c>
      <c r="D6534" s="164" t="s">
        <v>525</v>
      </c>
      <c r="E6534" s="164" t="s">
        <v>531</v>
      </c>
      <c r="F6534" s="193">
        <v>45750</v>
      </c>
      <c r="G6534" s="164" t="s">
        <v>589</v>
      </c>
      <c r="H6534" s="194">
        <v>79200</v>
      </c>
      <c r="I6534" s="164" t="s">
        <v>22</v>
      </c>
      <c r="L6534" s="164">
        <v>2024</v>
      </c>
      <c r="M6534" s="164" t="s">
        <v>525</v>
      </c>
      <c r="N6534" s="164" t="s">
        <v>569</v>
      </c>
    </row>
    <row r="6535" spans="1:15" s="164" customFormat="1" ht="15" x14ac:dyDescent="0.15">
      <c r="A6535" s="164" t="s">
        <v>521</v>
      </c>
      <c r="B6535" s="164" t="s">
        <v>603</v>
      </c>
      <c r="C6535" s="164" t="s">
        <v>523</v>
      </c>
      <c r="D6535" s="164" t="s">
        <v>525</v>
      </c>
      <c r="E6535" s="164" t="s">
        <v>525</v>
      </c>
      <c r="F6535" s="193">
        <v>45750</v>
      </c>
      <c r="G6535" s="164" t="s">
        <v>604</v>
      </c>
      <c r="H6535" s="194">
        <v>12674</v>
      </c>
      <c r="I6535" s="164" t="s">
        <v>22</v>
      </c>
      <c r="L6535" s="164">
        <v>2024</v>
      </c>
      <c r="M6535" s="164" t="s">
        <v>525</v>
      </c>
      <c r="N6535" s="164" t="s">
        <v>569</v>
      </c>
    </row>
    <row r="6536" spans="1:15" s="164" customFormat="1" ht="15" x14ac:dyDescent="0.15">
      <c r="A6536" s="164" t="s">
        <v>521</v>
      </c>
      <c r="B6536" s="164" t="s">
        <v>617</v>
      </c>
      <c r="C6536" s="164" t="s">
        <v>523</v>
      </c>
      <c r="D6536" s="164" t="s">
        <v>525</v>
      </c>
      <c r="E6536" s="164" t="s">
        <v>525</v>
      </c>
      <c r="F6536" s="193">
        <v>45750</v>
      </c>
      <c r="G6536" s="164" t="s">
        <v>23</v>
      </c>
      <c r="H6536" s="194">
        <v>377135</v>
      </c>
      <c r="I6536" s="164" t="s">
        <v>22</v>
      </c>
      <c r="L6536" s="164">
        <v>2024</v>
      </c>
      <c r="M6536" s="164" t="s">
        <v>525</v>
      </c>
      <c r="N6536" s="164" t="s">
        <v>569</v>
      </c>
    </row>
    <row r="6537" spans="1:15" s="164" customFormat="1" ht="15" x14ac:dyDescent="0.15">
      <c r="A6537" s="164" t="s">
        <v>521</v>
      </c>
      <c r="B6537" s="164" t="s">
        <v>617</v>
      </c>
      <c r="C6537" s="164" t="s">
        <v>523</v>
      </c>
      <c r="D6537" s="164" t="s">
        <v>525</v>
      </c>
      <c r="E6537" s="164" t="s">
        <v>531</v>
      </c>
      <c r="F6537" s="193">
        <v>45750</v>
      </c>
      <c r="G6537" s="164" t="s">
        <v>23</v>
      </c>
      <c r="H6537" s="194">
        <v>2619265</v>
      </c>
      <c r="I6537" s="164" t="s">
        <v>22</v>
      </c>
      <c r="L6537" s="164">
        <v>2024</v>
      </c>
      <c r="M6537" s="164" t="s">
        <v>525</v>
      </c>
      <c r="N6537" s="164" t="s">
        <v>569</v>
      </c>
    </row>
    <row r="6538" spans="1:15" s="164" customFormat="1" ht="15" x14ac:dyDescent="0.15">
      <c r="A6538" s="164" t="s">
        <v>521</v>
      </c>
      <c r="B6538" s="164" t="s">
        <v>617</v>
      </c>
      <c r="C6538" s="164" t="s">
        <v>523</v>
      </c>
      <c r="D6538" s="164" t="s">
        <v>525</v>
      </c>
      <c r="E6538" s="164" t="s">
        <v>531</v>
      </c>
      <c r="F6538" s="193">
        <v>45750</v>
      </c>
      <c r="G6538" s="164" t="s">
        <v>621</v>
      </c>
      <c r="H6538" s="194">
        <v>660000</v>
      </c>
      <c r="I6538" s="164" t="s">
        <v>22</v>
      </c>
      <c r="L6538" s="164">
        <v>2024</v>
      </c>
      <c r="M6538" s="164" t="s">
        <v>525</v>
      </c>
      <c r="N6538" s="164" t="s">
        <v>569</v>
      </c>
    </row>
    <row r="6539" spans="1:15" s="164" customFormat="1" ht="15" x14ac:dyDescent="0.15">
      <c r="A6539" s="164" t="s">
        <v>521</v>
      </c>
      <c r="B6539" s="164" t="s">
        <v>586</v>
      </c>
      <c r="C6539" s="164" t="s">
        <v>523</v>
      </c>
      <c r="D6539" s="164" t="s">
        <v>525</v>
      </c>
      <c r="E6539" s="164" t="s">
        <v>531</v>
      </c>
      <c r="F6539" s="193">
        <v>45750</v>
      </c>
      <c r="G6539" s="164" t="s">
        <v>722</v>
      </c>
      <c r="H6539" s="194">
        <v>356754</v>
      </c>
      <c r="I6539" s="164" t="s">
        <v>22</v>
      </c>
      <c r="L6539" s="164">
        <v>2024</v>
      </c>
      <c r="M6539" s="164" t="s">
        <v>525</v>
      </c>
      <c r="N6539" s="164" t="s">
        <v>569</v>
      </c>
    </row>
    <row r="6540" spans="1:15" s="164" customFormat="1" ht="15" x14ac:dyDescent="0.15">
      <c r="A6540" s="164" t="s">
        <v>521</v>
      </c>
      <c r="B6540" s="164" t="s">
        <v>609</v>
      </c>
      <c r="C6540" s="164" t="s">
        <v>523</v>
      </c>
      <c r="D6540" s="164" t="s">
        <v>530</v>
      </c>
      <c r="E6540" s="164" t="s">
        <v>517</v>
      </c>
      <c r="F6540" s="193">
        <v>45749</v>
      </c>
      <c r="G6540" s="164" t="s">
        <v>25</v>
      </c>
      <c r="H6540" s="194">
        <v>515200</v>
      </c>
      <c r="I6540" s="164" t="s">
        <v>16</v>
      </c>
      <c r="J6540" s="164">
        <v>1288</v>
      </c>
      <c r="L6540" s="164">
        <v>2025</v>
      </c>
      <c r="M6540" s="164" t="s">
        <v>525</v>
      </c>
      <c r="N6540" s="164" t="s">
        <v>526</v>
      </c>
      <c r="O6540" s="164" t="s">
        <v>744</v>
      </c>
    </row>
    <row r="6541" spans="1:15" s="164" customFormat="1" ht="15" x14ac:dyDescent="0.15">
      <c r="A6541" s="164" t="s">
        <v>521</v>
      </c>
      <c r="B6541" s="164" t="s">
        <v>609</v>
      </c>
      <c r="C6541" s="164" t="s">
        <v>523</v>
      </c>
      <c r="D6541" s="164" t="s">
        <v>530</v>
      </c>
      <c r="E6541" s="164" t="s">
        <v>518</v>
      </c>
      <c r="F6541" s="193">
        <v>45749</v>
      </c>
      <c r="G6541" s="164" t="s">
        <v>25</v>
      </c>
      <c r="H6541" s="194">
        <v>780100</v>
      </c>
      <c r="I6541" s="164" t="s">
        <v>16</v>
      </c>
      <c r="J6541" s="164">
        <v>1076</v>
      </c>
      <c r="L6541" s="164">
        <v>2025</v>
      </c>
      <c r="M6541" s="164" t="s">
        <v>525</v>
      </c>
      <c r="N6541" s="164" t="s">
        <v>526</v>
      </c>
    </row>
    <row r="6542" spans="1:15" s="164" customFormat="1" ht="15" x14ac:dyDescent="0.15">
      <c r="A6542" s="164" t="s">
        <v>521</v>
      </c>
      <c r="B6542" s="164" t="s">
        <v>609</v>
      </c>
      <c r="C6542" s="164" t="s">
        <v>523</v>
      </c>
      <c r="D6542" s="164" t="s">
        <v>530</v>
      </c>
      <c r="E6542" s="164" t="s">
        <v>517</v>
      </c>
      <c r="F6542" s="193">
        <v>45749</v>
      </c>
      <c r="G6542" s="164" t="s">
        <v>25</v>
      </c>
      <c r="H6542" s="194">
        <v>8800</v>
      </c>
      <c r="I6542" s="164" t="s">
        <v>16</v>
      </c>
      <c r="J6542" s="164">
        <v>22</v>
      </c>
      <c r="L6542" s="164">
        <v>2025</v>
      </c>
      <c r="M6542" s="164" t="s">
        <v>525</v>
      </c>
      <c r="N6542" s="164" t="s">
        <v>526</v>
      </c>
      <c r="O6542" s="164" t="s">
        <v>745</v>
      </c>
    </row>
    <row r="6543" spans="1:15" s="164" customFormat="1" ht="15" x14ac:dyDescent="0.15">
      <c r="A6543" s="164" t="s">
        <v>521</v>
      </c>
      <c r="B6543" s="164" t="s">
        <v>609</v>
      </c>
      <c r="C6543" s="164" t="s">
        <v>523</v>
      </c>
      <c r="D6543" s="164" t="s">
        <v>530</v>
      </c>
      <c r="E6543" s="164" t="s">
        <v>517</v>
      </c>
      <c r="F6543" s="193">
        <v>45749</v>
      </c>
      <c r="G6543" s="164" t="s">
        <v>25</v>
      </c>
      <c r="H6543" s="194">
        <v>7149950</v>
      </c>
      <c r="I6543" s="164" t="s">
        <v>16</v>
      </c>
      <c r="J6543" s="164">
        <v>9862</v>
      </c>
      <c r="L6543" s="164">
        <v>2025</v>
      </c>
      <c r="M6543" s="164" t="s">
        <v>525</v>
      </c>
      <c r="N6543" s="164" t="s">
        <v>526</v>
      </c>
    </row>
    <row r="6544" spans="1:15" s="164" customFormat="1" ht="15" x14ac:dyDescent="0.15">
      <c r="A6544" s="164" t="s">
        <v>521</v>
      </c>
      <c r="B6544" s="164" t="s">
        <v>609</v>
      </c>
      <c r="C6544" s="164" t="s">
        <v>523</v>
      </c>
      <c r="D6544" s="164" t="s">
        <v>530</v>
      </c>
      <c r="E6544" s="164" t="s">
        <v>518</v>
      </c>
      <c r="F6544" s="193">
        <v>45749</v>
      </c>
      <c r="G6544" s="164" t="s">
        <v>25</v>
      </c>
      <c r="H6544" s="194">
        <v>22400</v>
      </c>
      <c r="I6544" s="164" t="s">
        <v>16</v>
      </c>
      <c r="J6544" s="164">
        <v>56</v>
      </c>
      <c r="L6544" s="164">
        <v>2025</v>
      </c>
      <c r="M6544" s="164" t="s">
        <v>525</v>
      </c>
      <c r="N6544" s="164" t="s">
        <v>526</v>
      </c>
      <c r="O6544" s="164" t="s">
        <v>744</v>
      </c>
    </row>
    <row r="6545" spans="1:14" s="164" customFormat="1" ht="15" x14ac:dyDescent="0.15">
      <c r="A6545" s="164" t="s">
        <v>521</v>
      </c>
      <c r="B6545" s="164" t="s">
        <v>647</v>
      </c>
      <c r="C6545" s="164" t="s">
        <v>523</v>
      </c>
      <c r="D6545" s="164" t="s">
        <v>525</v>
      </c>
      <c r="E6545" s="164" t="s">
        <v>525</v>
      </c>
      <c r="F6545" s="193">
        <v>45749</v>
      </c>
      <c r="G6545" s="164" t="s">
        <v>650</v>
      </c>
      <c r="H6545" s="194">
        <v>1454959</v>
      </c>
      <c r="I6545" s="164" t="s">
        <v>16</v>
      </c>
      <c r="L6545" s="164">
        <v>2024</v>
      </c>
      <c r="M6545" s="164" t="s">
        <v>525</v>
      </c>
      <c r="N6545" s="164" t="s">
        <v>569</v>
      </c>
    </row>
    <row r="6546" spans="1:14" s="164" customFormat="1" ht="15" x14ac:dyDescent="0.15">
      <c r="A6546" s="164" t="s">
        <v>521</v>
      </c>
      <c r="B6546" s="164" t="s">
        <v>647</v>
      </c>
      <c r="C6546" s="164" t="s">
        <v>523</v>
      </c>
      <c r="D6546" s="164" t="s">
        <v>525</v>
      </c>
      <c r="E6546" s="164" t="s">
        <v>519</v>
      </c>
      <c r="F6546" s="193">
        <v>45749</v>
      </c>
      <c r="G6546" s="164" t="s">
        <v>650</v>
      </c>
      <c r="H6546" s="194">
        <v>904285</v>
      </c>
      <c r="I6546" s="164" t="s">
        <v>16</v>
      </c>
      <c r="L6546" s="164">
        <v>2024</v>
      </c>
      <c r="M6546" s="164" t="s">
        <v>525</v>
      </c>
      <c r="N6546" s="164" t="s">
        <v>569</v>
      </c>
    </row>
    <row r="6547" spans="1:14" s="164" customFormat="1" ht="15" x14ac:dyDescent="0.15">
      <c r="A6547" s="164" t="s">
        <v>521</v>
      </c>
      <c r="B6547" s="164" t="s">
        <v>647</v>
      </c>
      <c r="C6547" s="164" t="s">
        <v>523</v>
      </c>
      <c r="D6547" s="164" t="s">
        <v>525</v>
      </c>
      <c r="E6547" s="164" t="s">
        <v>531</v>
      </c>
      <c r="F6547" s="193">
        <v>45749</v>
      </c>
      <c r="G6547" s="164" t="s">
        <v>650</v>
      </c>
      <c r="H6547" s="194">
        <v>3073387</v>
      </c>
      <c r="I6547" s="164" t="s">
        <v>16</v>
      </c>
      <c r="L6547" s="164">
        <v>2024</v>
      </c>
      <c r="M6547" s="164" t="s">
        <v>525</v>
      </c>
      <c r="N6547" s="164" t="s">
        <v>569</v>
      </c>
    </row>
    <row r="6548" spans="1:14" s="164" customFormat="1" ht="15" x14ac:dyDescent="0.15">
      <c r="A6548" s="164" t="s">
        <v>521</v>
      </c>
      <c r="B6548" s="164" t="s">
        <v>647</v>
      </c>
      <c r="C6548" s="164" t="s">
        <v>523</v>
      </c>
      <c r="D6548" s="164" t="s">
        <v>525</v>
      </c>
      <c r="E6548" s="164" t="s">
        <v>525</v>
      </c>
      <c r="F6548" s="193">
        <v>45749</v>
      </c>
      <c r="G6548" s="164" t="s">
        <v>648</v>
      </c>
      <c r="H6548" s="194">
        <v>128084</v>
      </c>
      <c r="I6548" s="164" t="s">
        <v>16</v>
      </c>
      <c r="L6548" s="164">
        <v>2024</v>
      </c>
      <c r="M6548" s="164" t="s">
        <v>525</v>
      </c>
      <c r="N6548" s="164" t="s">
        <v>569</v>
      </c>
    </row>
    <row r="6549" spans="1:14" s="164" customFormat="1" ht="15" x14ac:dyDescent="0.15">
      <c r="A6549" s="164" t="s">
        <v>521</v>
      </c>
      <c r="B6549" s="164" t="s">
        <v>647</v>
      </c>
      <c r="C6549" s="164" t="s">
        <v>523</v>
      </c>
      <c r="D6549" s="164" t="s">
        <v>525</v>
      </c>
      <c r="E6549" s="164" t="s">
        <v>531</v>
      </c>
      <c r="F6549" s="193">
        <v>45749</v>
      </c>
      <c r="G6549" s="164" t="s">
        <v>648</v>
      </c>
      <c r="H6549" s="194">
        <v>165620</v>
      </c>
      <c r="I6549" s="164" t="s">
        <v>16</v>
      </c>
      <c r="L6549" s="164">
        <v>2024</v>
      </c>
      <c r="M6549" s="164" t="s">
        <v>525</v>
      </c>
      <c r="N6549" s="164" t="s">
        <v>569</v>
      </c>
    </row>
    <row r="6550" spans="1:14" s="164" customFormat="1" ht="15" x14ac:dyDescent="0.15">
      <c r="A6550" s="164" t="s">
        <v>521</v>
      </c>
      <c r="B6550" s="164" t="s">
        <v>647</v>
      </c>
      <c r="C6550" s="164" t="s">
        <v>523</v>
      </c>
      <c r="D6550" s="164" t="s">
        <v>525</v>
      </c>
      <c r="E6550" s="164" t="s">
        <v>531</v>
      </c>
      <c r="F6550" s="193">
        <v>45749</v>
      </c>
      <c r="G6550" s="164" t="s">
        <v>651</v>
      </c>
      <c r="H6550" s="194">
        <v>40663</v>
      </c>
      <c r="I6550" s="164" t="s">
        <v>16</v>
      </c>
      <c r="L6550" s="164">
        <v>2024</v>
      </c>
      <c r="M6550" s="164" t="s">
        <v>525</v>
      </c>
      <c r="N6550" s="164" t="s">
        <v>569</v>
      </c>
    </row>
    <row r="6551" spans="1:14" s="164" customFormat="1" ht="15" x14ac:dyDescent="0.15">
      <c r="A6551" s="164" t="s">
        <v>521</v>
      </c>
      <c r="B6551" s="164" t="s">
        <v>647</v>
      </c>
      <c r="C6551" s="164" t="s">
        <v>523</v>
      </c>
      <c r="D6551" s="164" t="s">
        <v>525</v>
      </c>
      <c r="E6551" s="164" t="s">
        <v>525</v>
      </c>
      <c r="F6551" s="193">
        <v>45749</v>
      </c>
      <c r="G6551" s="164" t="s">
        <v>649</v>
      </c>
      <c r="H6551" s="194">
        <v>2399241</v>
      </c>
      <c r="I6551" s="164" t="s">
        <v>16</v>
      </c>
      <c r="L6551" s="164">
        <v>2024</v>
      </c>
      <c r="M6551" s="164" t="s">
        <v>525</v>
      </c>
      <c r="N6551" s="164" t="s">
        <v>569</v>
      </c>
    </row>
    <row r="6552" spans="1:14" s="164" customFormat="1" ht="15" x14ac:dyDescent="0.15">
      <c r="A6552" s="164" t="s">
        <v>521</v>
      </c>
      <c r="B6552" s="164" t="s">
        <v>647</v>
      </c>
      <c r="C6552" s="164" t="s">
        <v>523</v>
      </c>
      <c r="D6552" s="164" t="s">
        <v>525</v>
      </c>
      <c r="E6552" s="164" t="s">
        <v>531</v>
      </c>
      <c r="F6552" s="193">
        <v>45749</v>
      </c>
      <c r="G6552" s="164" t="s">
        <v>649</v>
      </c>
      <c r="H6552" s="194">
        <v>2921127</v>
      </c>
      <c r="I6552" s="164" t="s">
        <v>16</v>
      </c>
      <c r="L6552" s="164">
        <v>2024</v>
      </c>
      <c r="M6552" s="164" t="s">
        <v>525</v>
      </c>
      <c r="N6552" s="164" t="s">
        <v>569</v>
      </c>
    </row>
    <row r="6553" spans="1:14" s="164" customFormat="1" ht="15" x14ac:dyDescent="0.15">
      <c r="A6553" s="164" t="s">
        <v>521</v>
      </c>
      <c r="B6553" s="164" t="s">
        <v>647</v>
      </c>
      <c r="C6553" s="164" t="s">
        <v>523</v>
      </c>
      <c r="D6553" s="164" t="s">
        <v>525</v>
      </c>
      <c r="E6553" s="164" t="s">
        <v>531</v>
      </c>
      <c r="F6553" s="193">
        <v>45749</v>
      </c>
      <c r="G6553" s="164" t="s">
        <v>652</v>
      </c>
      <c r="H6553" s="194">
        <v>79200</v>
      </c>
      <c r="I6553" s="164" t="s">
        <v>16</v>
      </c>
      <c r="L6553" s="164">
        <v>2024</v>
      </c>
      <c r="M6553" s="164" t="s">
        <v>525</v>
      </c>
      <c r="N6553" s="164" t="s">
        <v>569</v>
      </c>
    </row>
    <row r="6554" spans="1:14" s="164" customFormat="1" ht="15" x14ac:dyDescent="0.15">
      <c r="A6554" s="164" t="s">
        <v>521</v>
      </c>
      <c r="B6554" s="164" t="s">
        <v>647</v>
      </c>
      <c r="C6554" s="164" t="s">
        <v>523</v>
      </c>
      <c r="D6554" s="164" t="s">
        <v>525</v>
      </c>
      <c r="E6554" s="164" t="s">
        <v>525</v>
      </c>
      <c r="F6554" s="193">
        <v>45749</v>
      </c>
      <c r="G6554" s="164" t="s">
        <v>656</v>
      </c>
      <c r="H6554" s="194">
        <v>99792</v>
      </c>
      <c r="I6554" s="164" t="s">
        <v>16</v>
      </c>
      <c r="L6554" s="164">
        <v>2024</v>
      </c>
      <c r="M6554" s="164" t="s">
        <v>525</v>
      </c>
      <c r="N6554" s="164" t="s">
        <v>569</v>
      </c>
    </row>
    <row r="6555" spans="1:14" s="164" customFormat="1" ht="15" x14ac:dyDescent="0.15">
      <c r="A6555" s="164" t="s">
        <v>521</v>
      </c>
      <c r="B6555" s="164" t="s">
        <v>586</v>
      </c>
      <c r="C6555" s="164" t="s">
        <v>523</v>
      </c>
      <c r="D6555" s="164" t="s">
        <v>525</v>
      </c>
      <c r="E6555" s="164" t="s">
        <v>531</v>
      </c>
      <c r="F6555" s="193">
        <v>45749</v>
      </c>
      <c r="G6555" s="164" t="s">
        <v>619</v>
      </c>
      <c r="H6555" s="194">
        <v>322863</v>
      </c>
      <c r="I6555" s="164" t="s">
        <v>22</v>
      </c>
      <c r="L6555" s="164">
        <v>2024</v>
      </c>
      <c r="M6555" s="164" t="s">
        <v>525</v>
      </c>
      <c r="N6555" s="164" t="s">
        <v>569</v>
      </c>
    </row>
    <row r="6556" spans="1:14" s="164" customFormat="1" ht="15" x14ac:dyDescent="0.15">
      <c r="A6556" s="164" t="s">
        <v>521</v>
      </c>
      <c r="B6556" s="164" t="s">
        <v>617</v>
      </c>
      <c r="C6556" s="164" t="s">
        <v>523</v>
      </c>
      <c r="D6556" s="164" t="s">
        <v>525</v>
      </c>
      <c r="E6556" s="164" t="s">
        <v>519</v>
      </c>
      <c r="F6556" s="193">
        <v>45749</v>
      </c>
      <c r="G6556" s="164" t="s">
        <v>587</v>
      </c>
      <c r="H6556" s="194">
        <v>250250</v>
      </c>
      <c r="I6556" s="164" t="s">
        <v>22</v>
      </c>
      <c r="L6556" s="164">
        <v>2024</v>
      </c>
      <c r="M6556" s="164" t="s">
        <v>525</v>
      </c>
      <c r="N6556" s="164" t="s">
        <v>569</v>
      </c>
    </row>
    <row r="6557" spans="1:14" s="164" customFormat="1" ht="15" x14ac:dyDescent="0.15">
      <c r="A6557" s="164" t="s">
        <v>521</v>
      </c>
      <c r="B6557" s="164" t="s">
        <v>647</v>
      </c>
      <c r="C6557" s="164" t="s">
        <v>523</v>
      </c>
      <c r="D6557" s="164" t="s">
        <v>525</v>
      </c>
      <c r="E6557" s="164" t="s">
        <v>531</v>
      </c>
      <c r="F6557" s="193">
        <v>45749</v>
      </c>
      <c r="G6557" s="164" t="s">
        <v>653</v>
      </c>
      <c r="H6557" s="194">
        <v>243034</v>
      </c>
      <c r="I6557" s="164" t="s">
        <v>22</v>
      </c>
      <c r="L6557" s="164">
        <v>2024</v>
      </c>
      <c r="M6557" s="164" t="s">
        <v>525</v>
      </c>
      <c r="N6557" s="164" t="s">
        <v>569</v>
      </c>
    </row>
    <row r="6558" spans="1:14" s="164" customFormat="1" ht="15" x14ac:dyDescent="0.15">
      <c r="A6558" s="164" t="s">
        <v>521</v>
      </c>
      <c r="B6558" s="164" t="s">
        <v>617</v>
      </c>
      <c r="C6558" s="164" t="s">
        <v>523</v>
      </c>
      <c r="D6558" s="164" t="s">
        <v>525</v>
      </c>
      <c r="E6558" s="164" t="s">
        <v>525</v>
      </c>
      <c r="F6558" s="193">
        <v>45749</v>
      </c>
      <c r="G6558" s="164" t="s">
        <v>568</v>
      </c>
      <c r="H6558" s="194">
        <v>487648</v>
      </c>
      <c r="I6558" s="164" t="s">
        <v>22</v>
      </c>
      <c r="L6558" s="164">
        <v>2024</v>
      </c>
      <c r="M6558" s="164" t="s">
        <v>525</v>
      </c>
      <c r="N6558" s="164" t="s">
        <v>569</v>
      </c>
    </row>
    <row r="6559" spans="1:14" s="164" customFormat="1" ht="15" x14ac:dyDescent="0.15">
      <c r="A6559" s="164" t="s">
        <v>521</v>
      </c>
      <c r="B6559" s="164" t="s">
        <v>617</v>
      </c>
      <c r="C6559" s="164" t="s">
        <v>523</v>
      </c>
      <c r="D6559" s="164" t="s">
        <v>525</v>
      </c>
      <c r="E6559" s="164" t="s">
        <v>531</v>
      </c>
      <c r="F6559" s="193">
        <v>45749</v>
      </c>
      <c r="G6559" s="164" t="s">
        <v>568</v>
      </c>
      <c r="H6559" s="194">
        <v>133804</v>
      </c>
      <c r="I6559" s="164" t="s">
        <v>22</v>
      </c>
      <c r="L6559" s="164">
        <v>2024</v>
      </c>
      <c r="M6559" s="164" t="s">
        <v>525</v>
      </c>
      <c r="N6559" s="164" t="s">
        <v>569</v>
      </c>
    </row>
    <row r="6560" spans="1:14" s="164" customFormat="1" ht="15" x14ac:dyDescent="0.15">
      <c r="A6560" s="164" t="s">
        <v>521</v>
      </c>
      <c r="B6560" s="164" t="s">
        <v>586</v>
      </c>
      <c r="C6560" s="164" t="s">
        <v>523</v>
      </c>
      <c r="D6560" s="164" t="s">
        <v>525</v>
      </c>
      <c r="E6560" s="164" t="s">
        <v>525</v>
      </c>
      <c r="F6560" s="193">
        <v>45749</v>
      </c>
      <c r="G6560" s="164" t="s">
        <v>568</v>
      </c>
      <c r="H6560" s="194">
        <v>591096</v>
      </c>
      <c r="I6560" s="164" t="s">
        <v>22</v>
      </c>
      <c r="L6560" s="164">
        <v>2024</v>
      </c>
      <c r="M6560" s="164" t="s">
        <v>525</v>
      </c>
      <c r="N6560" s="164" t="s">
        <v>569</v>
      </c>
    </row>
    <row r="6561" spans="1:15" s="164" customFormat="1" ht="15" x14ac:dyDescent="0.15">
      <c r="A6561" s="164" t="s">
        <v>521</v>
      </c>
      <c r="B6561" s="164" t="s">
        <v>617</v>
      </c>
      <c r="C6561" s="164" t="s">
        <v>523</v>
      </c>
      <c r="D6561" s="164" t="s">
        <v>525</v>
      </c>
      <c r="E6561" s="164" t="s">
        <v>525</v>
      </c>
      <c r="F6561" s="193">
        <v>45749</v>
      </c>
      <c r="G6561" s="164" t="s">
        <v>589</v>
      </c>
      <c r="H6561" s="194">
        <v>171600</v>
      </c>
      <c r="I6561" s="164" t="s">
        <v>22</v>
      </c>
      <c r="L6561" s="164">
        <v>2024</v>
      </c>
      <c r="M6561" s="164" t="s">
        <v>525</v>
      </c>
      <c r="N6561" s="164" t="s">
        <v>569</v>
      </c>
    </row>
    <row r="6562" spans="1:15" s="164" customFormat="1" ht="15" x14ac:dyDescent="0.15">
      <c r="A6562" s="164" t="s">
        <v>521</v>
      </c>
      <c r="B6562" s="164" t="s">
        <v>617</v>
      </c>
      <c r="C6562" s="164" t="s">
        <v>523</v>
      </c>
      <c r="D6562" s="164" t="s">
        <v>525</v>
      </c>
      <c r="E6562" s="164" t="s">
        <v>531</v>
      </c>
      <c r="F6562" s="193">
        <v>45749</v>
      </c>
      <c r="G6562" s="164" t="s">
        <v>589</v>
      </c>
      <c r="H6562" s="194">
        <v>220000</v>
      </c>
      <c r="I6562" s="164" t="s">
        <v>22</v>
      </c>
      <c r="L6562" s="164">
        <v>2024</v>
      </c>
      <c r="M6562" s="164" t="s">
        <v>525</v>
      </c>
      <c r="N6562" s="164" t="s">
        <v>569</v>
      </c>
    </row>
    <row r="6563" spans="1:15" s="164" customFormat="1" ht="15" x14ac:dyDescent="0.15">
      <c r="A6563" s="164" t="s">
        <v>521</v>
      </c>
      <c r="B6563" s="164" t="s">
        <v>686</v>
      </c>
      <c r="C6563" s="164" t="s">
        <v>523</v>
      </c>
      <c r="D6563" s="164" t="s">
        <v>525</v>
      </c>
      <c r="E6563" s="164" t="s">
        <v>525</v>
      </c>
      <c r="F6563" s="193">
        <v>45749</v>
      </c>
      <c r="G6563" s="164" t="s">
        <v>589</v>
      </c>
      <c r="H6563" s="194">
        <v>54054</v>
      </c>
      <c r="I6563" s="164" t="s">
        <v>22</v>
      </c>
      <c r="L6563" s="164">
        <v>2024</v>
      </c>
      <c r="M6563" s="164" t="s">
        <v>525</v>
      </c>
      <c r="N6563" s="164" t="s">
        <v>569</v>
      </c>
    </row>
    <row r="6564" spans="1:15" s="164" customFormat="1" ht="15" x14ac:dyDescent="0.15">
      <c r="A6564" s="164" t="s">
        <v>521</v>
      </c>
      <c r="B6564" s="164" t="s">
        <v>586</v>
      </c>
      <c r="C6564" s="164" t="s">
        <v>523</v>
      </c>
      <c r="D6564" s="164" t="s">
        <v>525</v>
      </c>
      <c r="E6564" s="164" t="s">
        <v>531</v>
      </c>
      <c r="F6564" s="193">
        <v>45749</v>
      </c>
      <c r="G6564" s="164" t="s">
        <v>589</v>
      </c>
      <c r="H6564" s="194">
        <v>171948</v>
      </c>
      <c r="I6564" s="164" t="s">
        <v>22</v>
      </c>
      <c r="L6564" s="164">
        <v>2024</v>
      </c>
      <c r="M6564" s="164" t="s">
        <v>525</v>
      </c>
      <c r="N6564" s="164" t="s">
        <v>569</v>
      </c>
    </row>
    <row r="6565" spans="1:15" s="164" customFormat="1" ht="15" x14ac:dyDescent="0.15">
      <c r="A6565" s="164" t="s">
        <v>521</v>
      </c>
      <c r="B6565" s="164" t="s">
        <v>603</v>
      </c>
      <c r="C6565" s="164" t="s">
        <v>523</v>
      </c>
      <c r="D6565" s="164" t="s">
        <v>525</v>
      </c>
      <c r="E6565" s="164" t="s">
        <v>525</v>
      </c>
      <c r="F6565" s="193">
        <v>45749</v>
      </c>
      <c r="G6565" s="164" t="s">
        <v>604</v>
      </c>
      <c r="H6565" s="194">
        <v>8380</v>
      </c>
      <c r="I6565" s="164" t="s">
        <v>22</v>
      </c>
      <c r="L6565" s="164">
        <v>2024</v>
      </c>
      <c r="M6565" s="164" t="s">
        <v>525</v>
      </c>
      <c r="N6565" s="164" t="s">
        <v>569</v>
      </c>
    </row>
    <row r="6566" spans="1:15" s="164" customFormat="1" ht="15" x14ac:dyDescent="0.15">
      <c r="A6566" s="164" t="s">
        <v>521</v>
      </c>
      <c r="B6566" s="164" t="s">
        <v>617</v>
      </c>
      <c r="C6566" s="164" t="s">
        <v>523</v>
      </c>
      <c r="D6566" s="164" t="s">
        <v>525</v>
      </c>
      <c r="E6566" s="164" t="s">
        <v>525</v>
      </c>
      <c r="F6566" s="193">
        <v>45749</v>
      </c>
      <c r="G6566" s="164" t="s">
        <v>23</v>
      </c>
      <c r="H6566" s="194">
        <v>37613</v>
      </c>
      <c r="I6566" s="164" t="s">
        <v>22</v>
      </c>
      <c r="L6566" s="164">
        <v>2024</v>
      </c>
      <c r="M6566" s="164" t="s">
        <v>525</v>
      </c>
      <c r="N6566" s="164" t="s">
        <v>569</v>
      </c>
    </row>
    <row r="6567" spans="1:15" s="164" customFormat="1" ht="15" x14ac:dyDescent="0.15">
      <c r="A6567" s="164" t="s">
        <v>521</v>
      </c>
      <c r="B6567" s="164" t="s">
        <v>609</v>
      </c>
      <c r="C6567" s="164" t="s">
        <v>523</v>
      </c>
      <c r="D6567" s="164" t="s">
        <v>530</v>
      </c>
      <c r="E6567" s="164" t="s">
        <v>518</v>
      </c>
      <c r="F6567" s="193">
        <v>45748</v>
      </c>
      <c r="G6567" s="164" t="s">
        <v>25</v>
      </c>
      <c r="H6567" s="194">
        <v>2320000</v>
      </c>
      <c r="I6567" s="164" t="s">
        <v>16</v>
      </c>
      <c r="J6567" s="164">
        <v>3200</v>
      </c>
      <c r="L6567" s="164">
        <v>2025</v>
      </c>
      <c r="M6567" s="164" t="s">
        <v>525</v>
      </c>
      <c r="N6567" s="164" t="s">
        <v>526</v>
      </c>
    </row>
    <row r="6568" spans="1:15" s="164" customFormat="1" ht="15" x14ac:dyDescent="0.15">
      <c r="A6568" s="164" t="s">
        <v>521</v>
      </c>
      <c r="B6568" s="164" t="s">
        <v>609</v>
      </c>
      <c r="C6568" s="164" t="s">
        <v>523</v>
      </c>
      <c r="D6568" s="164" t="s">
        <v>530</v>
      </c>
      <c r="E6568" s="164" t="s">
        <v>518</v>
      </c>
      <c r="F6568" s="193">
        <v>45748</v>
      </c>
      <c r="G6568" s="164" t="s">
        <v>25</v>
      </c>
      <c r="H6568" s="194">
        <v>67200</v>
      </c>
      <c r="I6568" s="164" t="s">
        <v>16</v>
      </c>
      <c r="J6568" s="164">
        <v>168</v>
      </c>
      <c r="L6568" s="164">
        <v>2025</v>
      </c>
      <c r="M6568" s="164" t="s">
        <v>525</v>
      </c>
      <c r="N6568" s="164" t="s">
        <v>526</v>
      </c>
      <c r="O6568" s="164" t="s">
        <v>746</v>
      </c>
    </row>
    <row r="6569" spans="1:15" s="164" customFormat="1" ht="15" x14ac:dyDescent="0.15">
      <c r="A6569" s="164" t="s">
        <v>521</v>
      </c>
      <c r="B6569" s="164" t="s">
        <v>609</v>
      </c>
      <c r="C6569" s="164" t="s">
        <v>523</v>
      </c>
      <c r="D6569" s="164" t="s">
        <v>530</v>
      </c>
      <c r="E6569" s="164" t="s">
        <v>517</v>
      </c>
      <c r="F6569" s="193">
        <v>45748</v>
      </c>
      <c r="G6569" s="164" t="s">
        <v>25</v>
      </c>
      <c r="H6569" s="194">
        <v>10150000</v>
      </c>
      <c r="I6569" s="164" t="s">
        <v>16</v>
      </c>
      <c r="J6569" s="164">
        <v>14000</v>
      </c>
      <c r="L6569" s="164">
        <v>2025</v>
      </c>
      <c r="M6569" s="164" t="s">
        <v>525</v>
      </c>
      <c r="N6569" s="164" t="s">
        <v>526</v>
      </c>
    </row>
    <row r="6570" spans="1:15" s="164" customFormat="1" ht="15" x14ac:dyDescent="0.15">
      <c r="A6570" s="164" t="s">
        <v>521</v>
      </c>
      <c r="B6570" s="164" t="s">
        <v>609</v>
      </c>
      <c r="C6570" s="164" t="s">
        <v>523</v>
      </c>
      <c r="D6570" s="164" t="s">
        <v>530</v>
      </c>
      <c r="E6570" s="164" t="s">
        <v>517</v>
      </c>
      <c r="F6570" s="193">
        <v>45748</v>
      </c>
      <c r="G6570" s="164" t="s">
        <v>25</v>
      </c>
      <c r="H6570" s="194">
        <v>14000</v>
      </c>
      <c r="I6570" s="164" t="s">
        <v>16</v>
      </c>
      <c r="J6570" s="164">
        <v>35</v>
      </c>
      <c r="L6570" s="164">
        <v>2025</v>
      </c>
      <c r="M6570" s="164" t="s">
        <v>525</v>
      </c>
      <c r="N6570" s="164" t="s">
        <v>526</v>
      </c>
      <c r="O6570" s="164" t="s">
        <v>747</v>
      </c>
    </row>
    <row r="6571" spans="1:15" s="164" customFormat="1" ht="15" x14ac:dyDescent="0.15">
      <c r="A6571" s="164" t="s">
        <v>521</v>
      </c>
      <c r="B6571" s="164" t="s">
        <v>617</v>
      </c>
      <c r="C6571" s="164" t="s">
        <v>523</v>
      </c>
      <c r="D6571" s="164" t="s">
        <v>525</v>
      </c>
      <c r="E6571" s="164" t="s">
        <v>519</v>
      </c>
      <c r="F6571" s="193">
        <v>45748</v>
      </c>
      <c r="G6571" s="164" t="s">
        <v>619</v>
      </c>
      <c r="H6571" s="194">
        <v>107250</v>
      </c>
      <c r="I6571" s="164" t="s">
        <v>22</v>
      </c>
      <c r="L6571" s="164">
        <v>2024</v>
      </c>
      <c r="M6571" s="164" t="s">
        <v>525</v>
      </c>
      <c r="N6571" s="164" t="s">
        <v>569</v>
      </c>
    </row>
    <row r="6572" spans="1:15" s="164" customFormat="1" ht="15" x14ac:dyDescent="0.15">
      <c r="A6572" s="164" t="s">
        <v>521</v>
      </c>
      <c r="B6572" s="164" t="s">
        <v>609</v>
      </c>
      <c r="C6572" s="164" t="s">
        <v>523</v>
      </c>
      <c r="D6572" s="164" t="s">
        <v>530</v>
      </c>
      <c r="E6572" s="164" t="s">
        <v>518</v>
      </c>
      <c r="F6572" s="193">
        <v>45748</v>
      </c>
      <c r="G6572" s="164" t="s">
        <v>25</v>
      </c>
      <c r="H6572" s="194">
        <v>-1039650</v>
      </c>
      <c r="I6572" s="164" t="s">
        <v>16</v>
      </c>
      <c r="J6572" s="164">
        <v>1434</v>
      </c>
      <c r="L6572" s="164">
        <v>2025</v>
      </c>
      <c r="M6572" s="164" t="s">
        <v>525</v>
      </c>
      <c r="N6572" s="164" t="s">
        <v>526</v>
      </c>
      <c r="O6572" s="164" t="s">
        <v>725</v>
      </c>
    </row>
    <row r="6573" spans="1:15" s="164" customFormat="1" ht="15" x14ac:dyDescent="0.15">
      <c r="A6573" s="164" t="s">
        <v>521</v>
      </c>
      <c r="B6573" s="164" t="s">
        <v>617</v>
      </c>
      <c r="C6573" s="164" t="s">
        <v>523</v>
      </c>
      <c r="D6573" s="164" t="s">
        <v>525</v>
      </c>
      <c r="E6573" s="164" t="s">
        <v>531</v>
      </c>
      <c r="F6573" s="193">
        <v>45748</v>
      </c>
      <c r="G6573" s="164" t="s">
        <v>587</v>
      </c>
      <c r="H6573" s="194">
        <v>184800</v>
      </c>
      <c r="I6573" s="164" t="s">
        <v>22</v>
      </c>
      <c r="L6573" s="164">
        <v>2024</v>
      </c>
      <c r="M6573" s="164" t="s">
        <v>525</v>
      </c>
      <c r="N6573" s="164" t="s">
        <v>569</v>
      </c>
    </row>
    <row r="6574" spans="1:15" s="164" customFormat="1" ht="15" x14ac:dyDescent="0.15">
      <c r="A6574" s="164" t="s">
        <v>521</v>
      </c>
      <c r="B6574" s="164" t="s">
        <v>609</v>
      </c>
      <c r="C6574" s="164" t="s">
        <v>523</v>
      </c>
      <c r="D6574" s="164" t="s">
        <v>530</v>
      </c>
      <c r="E6574" s="164" t="s">
        <v>518</v>
      </c>
      <c r="F6574" s="193">
        <v>45748</v>
      </c>
      <c r="G6574" s="164" t="s">
        <v>25</v>
      </c>
      <c r="H6574" s="194">
        <v>3200</v>
      </c>
      <c r="I6574" s="164" t="s">
        <v>16</v>
      </c>
      <c r="J6574" s="164">
        <v>8</v>
      </c>
      <c r="L6574" s="164">
        <v>2025</v>
      </c>
      <c r="M6574" s="164" t="s">
        <v>525</v>
      </c>
      <c r="N6574" s="164" t="s">
        <v>526</v>
      </c>
      <c r="O6574" s="164" t="s">
        <v>747</v>
      </c>
    </row>
    <row r="6575" spans="1:15" s="164" customFormat="1" ht="15" x14ac:dyDescent="0.15">
      <c r="A6575" s="164" t="s">
        <v>521</v>
      </c>
      <c r="B6575" s="164" t="s">
        <v>586</v>
      </c>
      <c r="C6575" s="164" t="s">
        <v>523</v>
      </c>
      <c r="D6575" s="164" t="s">
        <v>525</v>
      </c>
      <c r="E6575" s="164" t="s">
        <v>531</v>
      </c>
      <c r="F6575" s="193">
        <v>45748</v>
      </c>
      <c r="G6575" s="164" t="s">
        <v>587</v>
      </c>
      <c r="H6575" s="194">
        <v>87166</v>
      </c>
      <c r="I6575" s="164" t="s">
        <v>22</v>
      </c>
      <c r="L6575" s="164">
        <v>2024</v>
      </c>
      <c r="M6575" s="164" t="s">
        <v>525</v>
      </c>
      <c r="N6575" s="164" t="s">
        <v>569</v>
      </c>
    </row>
    <row r="6576" spans="1:15" s="164" customFormat="1" ht="15" x14ac:dyDescent="0.15">
      <c r="A6576" s="164" t="s">
        <v>521</v>
      </c>
      <c r="B6576" s="164" t="s">
        <v>609</v>
      </c>
      <c r="C6576" s="164" t="s">
        <v>523</v>
      </c>
      <c r="D6576" s="164" t="s">
        <v>530</v>
      </c>
      <c r="E6576" s="164" t="s">
        <v>517</v>
      </c>
      <c r="F6576" s="193">
        <v>45748</v>
      </c>
      <c r="G6576" s="164" t="s">
        <v>25</v>
      </c>
      <c r="H6576" s="194">
        <v>770000</v>
      </c>
      <c r="I6576" s="164" t="s">
        <v>16</v>
      </c>
      <c r="J6576" s="164">
        <v>1925</v>
      </c>
      <c r="L6576" s="164">
        <v>2025</v>
      </c>
      <c r="M6576" s="164" t="s">
        <v>525</v>
      </c>
      <c r="N6576" s="164" t="s">
        <v>526</v>
      </c>
      <c r="O6576" s="164" t="s">
        <v>746</v>
      </c>
    </row>
    <row r="6577" spans="1:15" s="164" customFormat="1" ht="15" x14ac:dyDescent="0.15">
      <c r="A6577" s="164" t="s">
        <v>521</v>
      </c>
      <c r="B6577" s="164" t="s">
        <v>617</v>
      </c>
      <c r="C6577" s="164" t="s">
        <v>523</v>
      </c>
      <c r="D6577" s="164" t="s">
        <v>525</v>
      </c>
      <c r="E6577" s="164" t="s">
        <v>531</v>
      </c>
      <c r="F6577" s="193">
        <v>45748</v>
      </c>
      <c r="G6577" s="164" t="s">
        <v>589</v>
      </c>
      <c r="H6577" s="194">
        <v>450142</v>
      </c>
      <c r="I6577" s="164" t="s">
        <v>22</v>
      </c>
      <c r="L6577" s="164">
        <v>2024</v>
      </c>
      <c r="M6577" s="164" t="s">
        <v>525</v>
      </c>
      <c r="N6577" s="164" t="s">
        <v>569</v>
      </c>
    </row>
    <row r="6578" spans="1:15" s="164" customFormat="1" ht="15" x14ac:dyDescent="0.15">
      <c r="A6578" s="164" t="s">
        <v>521</v>
      </c>
      <c r="B6578" s="164" t="s">
        <v>609</v>
      </c>
      <c r="C6578" s="164" t="s">
        <v>523</v>
      </c>
      <c r="D6578" s="164" t="s">
        <v>530</v>
      </c>
      <c r="E6578" s="164" t="s">
        <v>517</v>
      </c>
      <c r="F6578" s="193">
        <v>45748</v>
      </c>
      <c r="G6578" s="164" t="s">
        <v>25</v>
      </c>
      <c r="H6578" s="194">
        <v>-5600000</v>
      </c>
      <c r="I6578" s="164" t="s">
        <v>16</v>
      </c>
      <c r="J6578" s="164">
        <v>14000</v>
      </c>
      <c r="L6578" s="164">
        <v>2025</v>
      </c>
      <c r="M6578" s="164" t="s">
        <v>525</v>
      </c>
      <c r="N6578" s="164" t="s">
        <v>526</v>
      </c>
      <c r="O6578" s="164" t="s">
        <v>733</v>
      </c>
    </row>
    <row r="6579" spans="1:15" s="164" customFormat="1" ht="15" x14ac:dyDescent="0.15">
      <c r="A6579" s="164" t="s">
        <v>521</v>
      </c>
      <c r="B6579" s="164" t="s">
        <v>638</v>
      </c>
      <c r="C6579" s="164" t="s">
        <v>523</v>
      </c>
      <c r="D6579" s="164" t="s">
        <v>525</v>
      </c>
      <c r="E6579" s="164" t="s">
        <v>519</v>
      </c>
      <c r="F6579" s="193">
        <v>45748</v>
      </c>
      <c r="G6579" s="164" t="s">
        <v>589</v>
      </c>
      <c r="H6579" s="194">
        <v>250250</v>
      </c>
      <c r="I6579" s="164" t="s">
        <v>22</v>
      </c>
      <c r="L6579" s="164">
        <v>2024</v>
      </c>
      <c r="M6579" s="164" t="s">
        <v>525</v>
      </c>
      <c r="N6579" s="164" t="s">
        <v>569</v>
      </c>
    </row>
    <row r="6580" spans="1:15" s="164" customFormat="1" ht="15" x14ac:dyDescent="0.15">
      <c r="A6580" s="164" t="s">
        <v>521</v>
      </c>
      <c r="B6580" s="164" t="s">
        <v>609</v>
      </c>
      <c r="C6580" s="164" t="s">
        <v>523</v>
      </c>
      <c r="D6580" s="164" t="s">
        <v>530</v>
      </c>
      <c r="E6580" s="164" t="s">
        <v>518</v>
      </c>
      <c r="F6580" s="193">
        <v>45748</v>
      </c>
      <c r="G6580" s="164" t="s">
        <v>25</v>
      </c>
      <c r="H6580" s="194">
        <v>-1280000</v>
      </c>
      <c r="I6580" s="164" t="s">
        <v>16</v>
      </c>
      <c r="J6580" s="164">
        <v>3200</v>
      </c>
      <c r="L6580" s="164">
        <v>2025</v>
      </c>
      <c r="M6580" s="164" t="s">
        <v>525</v>
      </c>
      <c r="N6580" s="164" t="s">
        <v>526</v>
      </c>
      <c r="O6580" s="164" t="s">
        <v>733</v>
      </c>
    </row>
    <row r="6581" spans="1:15" s="164" customFormat="1" ht="15" x14ac:dyDescent="0.15">
      <c r="A6581" s="164" t="s">
        <v>521</v>
      </c>
      <c r="B6581" s="164" t="s">
        <v>638</v>
      </c>
      <c r="C6581" s="164" t="s">
        <v>523</v>
      </c>
      <c r="D6581" s="164" t="s">
        <v>525</v>
      </c>
      <c r="E6581" s="164" t="s">
        <v>531</v>
      </c>
      <c r="F6581" s="193">
        <v>45748</v>
      </c>
      <c r="G6581" s="164" t="s">
        <v>589</v>
      </c>
      <c r="H6581" s="194">
        <v>1394250</v>
      </c>
      <c r="I6581" s="164" t="s">
        <v>22</v>
      </c>
      <c r="L6581" s="164">
        <v>2024</v>
      </c>
      <c r="M6581" s="164" t="s">
        <v>525</v>
      </c>
      <c r="N6581" s="164" t="s">
        <v>569</v>
      </c>
    </row>
    <row r="6582" spans="1:15" s="164" customFormat="1" ht="15" x14ac:dyDescent="0.15">
      <c r="A6582" s="164" t="s">
        <v>521</v>
      </c>
      <c r="B6582" s="164" t="s">
        <v>617</v>
      </c>
      <c r="C6582" s="164" t="s">
        <v>523</v>
      </c>
      <c r="D6582" s="164" t="s">
        <v>525</v>
      </c>
      <c r="E6582" s="164" t="s">
        <v>525</v>
      </c>
      <c r="F6582" s="193">
        <v>45748</v>
      </c>
      <c r="G6582" s="164" t="s">
        <v>23</v>
      </c>
      <c r="H6582" s="194">
        <v>557249</v>
      </c>
      <c r="I6582" s="164" t="s">
        <v>22</v>
      </c>
      <c r="L6582" s="164">
        <v>2024</v>
      </c>
      <c r="M6582" s="164" t="s">
        <v>525</v>
      </c>
      <c r="N6582" s="164" t="s">
        <v>569</v>
      </c>
    </row>
    <row r="6583" spans="1:15" s="164" customFormat="1" ht="15" x14ac:dyDescent="0.15">
      <c r="A6583" s="164" t="s">
        <v>521</v>
      </c>
      <c r="B6583" s="164" t="s">
        <v>617</v>
      </c>
      <c r="C6583" s="164" t="s">
        <v>523</v>
      </c>
      <c r="D6583" s="164" t="s">
        <v>525</v>
      </c>
      <c r="E6583" s="164" t="s">
        <v>531</v>
      </c>
      <c r="F6583" s="193">
        <v>45748</v>
      </c>
      <c r="G6583" s="164" t="s">
        <v>23</v>
      </c>
      <c r="H6583" s="194">
        <v>7762</v>
      </c>
      <c r="I6583" s="164" t="s">
        <v>22</v>
      </c>
      <c r="L6583" s="164">
        <v>2024</v>
      </c>
      <c r="M6583" s="164" t="s">
        <v>525</v>
      </c>
      <c r="N6583" s="164" t="s">
        <v>569</v>
      </c>
    </row>
    <row r="6584" spans="1:15" s="164" customFormat="1" ht="15" x14ac:dyDescent="0.15">
      <c r="A6584" s="164" t="s">
        <v>521</v>
      </c>
      <c r="B6584" s="164" t="s">
        <v>638</v>
      </c>
      <c r="C6584" s="164" t="s">
        <v>523</v>
      </c>
      <c r="D6584" s="164" t="s">
        <v>525</v>
      </c>
      <c r="E6584" s="164" t="s">
        <v>531</v>
      </c>
      <c r="F6584" s="193">
        <v>45748</v>
      </c>
      <c r="G6584" s="164" t="s">
        <v>23</v>
      </c>
      <c r="H6584" s="194">
        <v>85160</v>
      </c>
      <c r="I6584" s="164" t="s">
        <v>22</v>
      </c>
      <c r="L6584" s="164">
        <v>2024</v>
      </c>
      <c r="M6584" s="164" t="s">
        <v>525</v>
      </c>
      <c r="N6584" s="164" t="s">
        <v>569</v>
      </c>
    </row>
    <row r="6585" spans="1:15" s="164" customFormat="1" ht="15" x14ac:dyDescent="0.15">
      <c r="A6585" s="164" t="s">
        <v>521</v>
      </c>
      <c r="B6585" s="164" t="s">
        <v>617</v>
      </c>
      <c r="C6585" s="164" t="s">
        <v>523</v>
      </c>
      <c r="D6585" s="164" t="s">
        <v>525</v>
      </c>
      <c r="E6585" s="164" t="s">
        <v>531</v>
      </c>
      <c r="F6585" s="193">
        <v>45748</v>
      </c>
      <c r="G6585" s="164" t="s">
        <v>720</v>
      </c>
      <c r="H6585" s="194">
        <v>158400</v>
      </c>
      <c r="I6585" s="164" t="s">
        <v>22</v>
      </c>
      <c r="L6585" s="164">
        <v>2024</v>
      </c>
      <c r="M6585" s="164" t="s">
        <v>525</v>
      </c>
      <c r="N6585" s="164" t="s">
        <v>569</v>
      </c>
    </row>
    <row r="6586" spans="1:15" s="164" customFormat="1" ht="15" x14ac:dyDescent="0.15">
      <c r="A6586" s="164" t="s">
        <v>521</v>
      </c>
      <c r="B6586" s="164" t="s">
        <v>647</v>
      </c>
      <c r="C6586" s="164" t="s">
        <v>523</v>
      </c>
      <c r="D6586" s="164" t="s">
        <v>525</v>
      </c>
      <c r="E6586" s="164" t="s">
        <v>525</v>
      </c>
      <c r="F6586" s="193">
        <v>45748</v>
      </c>
      <c r="G6586" s="164" t="s">
        <v>650</v>
      </c>
      <c r="H6586" s="194">
        <v>6624642</v>
      </c>
      <c r="I6586" s="164" t="s">
        <v>16</v>
      </c>
      <c r="L6586" s="164">
        <v>2024</v>
      </c>
      <c r="M6586" s="164" t="s">
        <v>525</v>
      </c>
      <c r="N6586" s="164" t="s">
        <v>569</v>
      </c>
    </row>
    <row r="6587" spans="1:15" s="164" customFormat="1" ht="15" x14ac:dyDescent="0.15">
      <c r="A6587" s="164" t="s">
        <v>521</v>
      </c>
      <c r="B6587" s="164" t="s">
        <v>647</v>
      </c>
      <c r="C6587" s="164" t="s">
        <v>535</v>
      </c>
      <c r="D6587" s="164" t="s">
        <v>525</v>
      </c>
      <c r="E6587" s="164" t="s">
        <v>519</v>
      </c>
      <c r="F6587" s="193">
        <v>45748</v>
      </c>
      <c r="G6587" s="164" t="s">
        <v>650</v>
      </c>
      <c r="H6587" s="194">
        <v>51051</v>
      </c>
      <c r="I6587" s="164" t="s">
        <v>16</v>
      </c>
      <c r="L6587" s="164">
        <v>2024</v>
      </c>
      <c r="M6587" s="164" t="s">
        <v>525</v>
      </c>
      <c r="N6587" s="164" t="s">
        <v>569</v>
      </c>
    </row>
    <row r="6588" spans="1:15" s="164" customFormat="1" ht="15" x14ac:dyDescent="0.15">
      <c r="A6588" s="164" t="s">
        <v>521</v>
      </c>
      <c r="B6588" s="164" t="s">
        <v>647</v>
      </c>
      <c r="C6588" s="164" t="s">
        <v>523</v>
      </c>
      <c r="D6588" s="164" t="s">
        <v>525</v>
      </c>
      <c r="E6588" s="164" t="s">
        <v>519</v>
      </c>
      <c r="F6588" s="193">
        <v>45748</v>
      </c>
      <c r="G6588" s="164" t="s">
        <v>650</v>
      </c>
      <c r="H6588" s="194">
        <v>1747850</v>
      </c>
      <c r="I6588" s="164" t="s">
        <v>16</v>
      </c>
      <c r="L6588" s="164">
        <v>2024</v>
      </c>
      <c r="M6588" s="164" t="s">
        <v>525</v>
      </c>
      <c r="N6588" s="164" t="s">
        <v>569</v>
      </c>
    </row>
    <row r="6589" spans="1:15" s="164" customFormat="1" ht="15" x14ac:dyDescent="0.15">
      <c r="A6589" s="164" t="s">
        <v>521</v>
      </c>
      <c r="B6589" s="164" t="s">
        <v>647</v>
      </c>
      <c r="C6589" s="164" t="s">
        <v>523</v>
      </c>
      <c r="D6589" s="164" t="s">
        <v>525</v>
      </c>
      <c r="E6589" s="164" t="s">
        <v>531</v>
      </c>
      <c r="F6589" s="193">
        <v>45748</v>
      </c>
      <c r="G6589" s="164" t="s">
        <v>650</v>
      </c>
      <c r="H6589" s="194">
        <v>7203425</v>
      </c>
      <c r="I6589" s="164" t="s">
        <v>16</v>
      </c>
      <c r="L6589" s="164">
        <v>2024</v>
      </c>
      <c r="M6589" s="164" t="s">
        <v>525</v>
      </c>
      <c r="N6589" s="164" t="s">
        <v>569</v>
      </c>
    </row>
    <row r="6590" spans="1:15" s="164" customFormat="1" ht="15" x14ac:dyDescent="0.15">
      <c r="A6590" s="164" t="s">
        <v>521</v>
      </c>
      <c r="B6590" s="164" t="s">
        <v>647</v>
      </c>
      <c r="C6590" s="164" t="s">
        <v>523</v>
      </c>
      <c r="D6590" s="164" t="s">
        <v>525</v>
      </c>
      <c r="E6590" s="164" t="s">
        <v>525</v>
      </c>
      <c r="F6590" s="193">
        <v>45748</v>
      </c>
      <c r="G6590" s="164" t="s">
        <v>648</v>
      </c>
      <c r="H6590" s="194">
        <v>33517</v>
      </c>
      <c r="I6590" s="164" t="s">
        <v>16</v>
      </c>
      <c r="L6590" s="164">
        <v>2024</v>
      </c>
      <c r="M6590" s="164" t="s">
        <v>525</v>
      </c>
      <c r="N6590" s="164" t="s">
        <v>569</v>
      </c>
    </row>
    <row r="6591" spans="1:15" s="164" customFormat="1" ht="15" x14ac:dyDescent="0.15">
      <c r="A6591" s="164" t="s">
        <v>521</v>
      </c>
      <c r="B6591" s="164" t="s">
        <v>647</v>
      </c>
      <c r="C6591" s="164" t="s">
        <v>523</v>
      </c>
      <c r="D6591" s="164" t="s">
        <v>525</v>
      </c>
      <c r="E6591" s="164" t="s">
        <v>531</v>
      </c>
      <c r="F6591" s="193">
        <v>45748</v>
      </c>
      <c r="G6591" s="164" t="s">
        <v>648</v>
      </c>
      <c r="H6591" s="194">
        <v>146575</v>
      </c>
      <c r="I6591" s="164" t="s">
        <v>16</v>
      </c>
      <c r="L6591" s="164">
        <v>2024</v>
      </c>
      <c r="M6591" s="164" t="s">
        <v>525</v>
      </c>
      <c r="N6591" s="164" t="s">
        <v>569</v>
      </c>
    </row>
    <row r="6592" spans="1:15" s="164" customFormat="1" ht="15" x14ac:dyDescent="0.15">
      <c r="A6592" s="164" t="s">
        <v>521</v>
      </c>
      <c r="B6592" s="164" t="s">
        <v>647</v>
      </c>
      <c r="C6592" s="164" t="s">
        <v>523</v>
      </c>
      <c r="D6592" s="164" t="s">
        <v>525</v>
      </c>
      <c r="E6592" s="164" t="s">
        <v>531</v>
      </c>
      <c r="F6592" s="193">
        <v>45748</v>
      </c>
      <c r="G6592" s="164" t="s">
        <v>651</v>
      </c>
      <c r="H6592" s="194">
        <v>830808</v>
      </c>
      <c r="I6592" s="164" t="s">
        <v>16</v>
      </c>
      <c r="L6592" s="164">
        <v>2024</v>
      </c>
      <c r="M6592" s="164" t="s">
        <v>525</v>
      </c>
      <c r="N6592" s="164" t="s">
        <v>569</v>
      </c>
    </row>
    <row r="6593" spans="1:15" s="164" customFormat="1" ht="15" x14ac:dyDescent="0.15">
      <c r="A6593" s="164" t="s">
        <v>521</v>
      </c>
      <c r="B6593" s="164" t="s">
        <v>647</v>
      </c>
      <c r="C6593" s="164" t="s">
        <v>523</v>
      </c>
      <c r="D6593" s="164" t="s">
        <v>525</v>
      </c>
      <c r="E6593" s="164" t="s">
        <v>525</v>
      </c>
      <c r="F6593" s="193">
        <v>45748</v>
      </c>
      <c r="G6593" s="164" t="s">
        <v>649</v>
      </c>
      <c r="H6593" s="194">
        <v>5165805</v>
      </c>
      <c r="I6593" s="164" t="s">
        <v>16</v>
      </c>
      <c r="L6593" s="164">
        <v>2024</v>
      </c>
      <c r="M6593" s="164" t="s">
        <v>525</v>
      </c>
      <c r="N6593" s="164" t="s">
        <v>569</v>
      </c>
    </row>
    <row r="6594" spans="1:15" s="164" customFormat="1" ht="15" x14ac:dyDescent="0.15">
      <c r="A6594" s="164" t="s">
        <v>521</v>
      </c>
      <c r="B6594" s="164" t="s">
        <v>647</v>
      </c>
      <c r="C6594" s="164" t="s">
        <v>523</v>
      </c>
      <c r="D6594" s="164" t="s">
        <v>525</v>
      </c>
      <c r="E6594" s="164" t="s">
        <v>531</v>
      </c>
      <c r="F6594" s="193">
        <v>45748</v>
      </c>
      <c r="G6594" s="164" t="s">
        <v>649</v>
      </c>
      <c r="H6594" s="194">
        <v>914353</v>
      </c>
      <c r="I6594" s="164" t="s">
        <v>16</v>
      </c>
      <c r="L6594" s="164">
        <v>2024</v>
      </c>
      <c r="M6594" s="164" t="s">
        <v>525</v>
      </c>
      <c r="N6594" s="164" t="s">
        <v>569</v>
      </c>
    </row>
    <row r="6595" spans="1:15" s="164" customFormat="1" ht="15" x14ac:dyDescent="0.15">
      <c r="A6595" s="164" t="s">
        <v>521</v>
      </c>
      <c r="B6595" s="164" t="s">
        <v>647</v>
      </c>
      <c r="C6595" s="164" t="s">
        <v>523</v>
      </c>
      <c r="D6595" s="164" t="s">
        <v>525</v>
      </c>
      <c r="E6595" s="164" t="s">
        <v>525</v>
      </c>
      <c r="F6595" s="193">
        <v>45748</v>
      </c>
      <c r="G6595" s="164" t="s">
        <v>652</v>
      </c>
      <c r="H6595" s="194">
        <v>346918</v>
      </c>
      <c r="I6595" s="164" t="s">
        <v>16</v>
      </c>
      <c r="L6595" s="164">
        <v>2024</v>
      </c>
      <c r="M6595" s="164" t="s">
        <v>525</v>
      </c>
      <c r="N6595" s="164" t="s">
        <v>569</v>
      </c>
    </row>
    <row r="6596" spans="1:15" s="164" customFormat="1" ht="15" x14ac:dyDescent="0.15">
      <c r="A6596" s="164" t="s">
        <v>521</v>
      </c>
      <c r="B6596" s="164" t="s">
        <v>647</v>
      </c>
      <c r="C6596" s="164" t="s">
        <v>523</v>
      </c>
      <c r="D6596" s="164" t="s">
        <v>525</v>
      </c>
      <c r="E6596" s="164" t="s">
        <v>531</v>
      </c>
      <c r="F6596" s="193">
        <v>45748</v>
      </c>
      <c r="G6596" s="164" t="s">
        <v>652</v>
      </c>
      <c r="H6596" s="194">
        <v>573760</v>
      </c>
      <c r="I6596" s="164" t="s">
        <v>16</v>
      </c>
      <c r="L6596" s="164">
        <v>2024</v>
      </c>
      <c r="M6596" s="164" t="s">
        <v>525</v>
      </c>
      <c r="N6596" s="164" t="s">
        <v>569</v>
      </c>
    </row>
    <row r="6597" spans="1:15" s="164" customFormat="1" ht="15" x14ac:dyDescent="0.15">
      <c r="A6597" s="164" t="s">
        <v>521</v>
      </c>
      <c r="B6597" s="164" t="s">
        <v>647</v>
      </c>
      <c r="C6597" s="164" t="s">
        <v>523</v>
      </c>
      <c r="D6597" s="164" t="s">
        <v>525</v>
      </c>
      <c r="E6597" s="164" t="s">
        <v>525</v>
      </c>
      <c r="F6597" s="193">
        <v>45748</v>
      </c>
      <c r="G6597" s="164" t="s">
        <v>656</v>
      </c>
      <c r="H6597" s="194">
        <v>49896</v>
      </c>
      <c r="I6597" s="164" t="s">
        <v>16</v>
      </c>
      <c r="L6597" s="164">
        <v>2024</v>
      </c>
      <c r="M6597" s="164" t="s">
        <v>525</v>
      </c>
      <c r="N6597" s="164" t="s">
        <v>569</v>
      </c>
    </row>
    <row r="6598" spans="1:15" s="164" customFormat="1" ht="15" x14ac:dyDescent="0.15">
      <c r="A6598" s="164" t="s">
        <v>521</v>
      </c>
      <c r="B6598" s="164" t="s">
        <v>609</v>
      </c>
      <c r="C6598" s="164" t="s">
        <v>523</v>
      </c>
      <c r="D6598" s="164" t="s">
        <v>530</v>
      </c>
      <c r="E6598" s="164" t="s">
        <v>517</v>
      </c>
      <c r="F6598" s="193">
        <v>45748</v>
      </c>
      <c r="G6598" s="164" t="s">
        <v>25</v>
      </c>
      <c r="H6598" s="194">
        <v>-4550100</v>
      </c>
      <c r="I6598" s="164" t="s">
        <v>16</v>
      </c>
      <c r="J6598" s="164">
        <v>6276</v>
      </c>
      <c r="L6598" s="164">
        <v>2025</v>
      </c>
      <c r="M6598" s="164" t="s">
        <v>525</v>
      </c>
      <c r="N6598" s="164" t="s">
        <v>526</v>
      </c>
      <c r="O6598" s="164" t="s">
        <v>725</v>
      </c>
    </row>
    <row r="6599" spans="1:15" s="164" customFormat="1" ht="15" x14ac:dyDescent="0.15">
      <c r="A6599" s="164" t="s">
        <v>521</v>
      </c>
      <c r="B6599" s="164" t="s">
        <v>609</v>
      </c>
      <c r="C6599" s="164" t="s">
        <v>523</v>
      </c>
      <c r="D6599" s="164" t="s">
        <v>530</v>
      </c>
      <c r="E6599" s="164" t="s">
        <v>517</v>
      </c>
      <c r="F6599" s="193">
        <v>45747</v>
      </c>
      <c r="G6599" s="164" t="s">
        <v>25</v>
      </c>
      <c r="H6599" s="194">
        <v>560000</v>
      </c>
      <c r="I6599" s="164" t="s">
        <v>16</v>
      </c>
      <c r="J6599" s="164">
        <v>1400</v>
      </c>
      <c r="L6599" s="164">
        <v>2025</v>
      </c>
      <c r="M6599" s="164" t="s">
        <v>525</v>
      </c>
      <c r="N6599" s="164" t="s">
        <v>526</v>
      </c>
      <c r="O6599" s="164" t="s">
        <v>748</v>
      </c>
    </row>
    <row r="6600" spans="1:15" s="164" customFormat="1" ht="15" x14ac:dyDescent="0.15">
      <c r="A6600" s="164" t="s">
        <v>521</v>
      </c>
      <c r="B6600" s="164" t="s">
        <v>609</v>
      </c>
      <c r="C6600" s="164" t="s">
        <v>523</v>
      </c>
      <c r="D6600" s="164" t="s">
        <v>530</v>
      </c>
      <c r="E6600" s="164" t="s">
        <v>518</v>
      </c>
      <c r="F6600" s="193">
        <v>45747</v>
      </c>
      <c r="G6600" s="164" t="s">
        <v>25</v>
      </c>
      <c r="H6600" s="194">
        <v>-519825</v>
      </c>
      <c r="I6600" s="164" t="s">
        <v>16</v>
      </c>
      <c r="J6600" s="164">
        <v>717</v>
      </c>
      <c r="L6600" s="164">
        <v>2025</v>
      </c>
      <c r="M6600" s="164" t="s">
        <v>525</v>
      </c>
      <c r="N6600" s="164" t="s">
        <v>526</v>
      </c>
      <c r="O6600" s="164" t="s">
        <v>725</v>
      </c>
    </row>
    <row r="6601" spans="1:15" s="164" customFormat="1" ht="15" x14ac:dyDescent="0.15">
      <c r="A6601" s="164" t="s">
        <v>521</v>
      </c>
      <c r="B6601" s="164" t="s">
        <v>609</v>
      </c>
      <c r="C6601" s="164" t="s">
        <v>523</v>
      </c>
      <c r="D6601" s="164" t="s">
        <v>530</v>
      </c>
      <c r="E6601" s="164" t="s">
        <v>517</v>
      </c>
      <c r="F6601" s="193">
        <v>45747</v>
      </c>
      <c r="G6601" s="164" t="s">
        <v>25</v>
      </c>
      <c r="H6601" s="194">
        <v>10000</v>
      </c>
      <c r="I6601" s="164" t="s">
        <v>16</v>
      </c>
      <c r="J6601" s="164">
        <v>25</v>
      </c>
      <c r="L6601" s="164">
        <v>2025</v>
      </c>
      <c r="M6601" s="164" t="s">
        <v>525</v>
      </c>
      <c r="N6601" s="164" t="s">
        <v>526</v>
      </c>
      <c r="O6601" s="164" t="s">
        <v>749</v>
      </c>
    </row>
    <row r="6602" spans="1:15" s="164" customFormat="1" ht="15" x14ac:dyDescent="0.15">
      <c r="A6602" s="164" t="s">
        <v>521</v>
      </c>
      <c r="B6602" s="164" t="s">
        <v>609</v>
      </c>
      <c r="C6602" s="164" t="s">
        <v>523</v>
      </c>
      <c r="D6602" s="164" t="s">
        <v>530</v>
      </c>
      <c r="E6602" s="164" t="s">
        <v>518</v>
      </c>
      <c r="F6602" s="193">
        <v>45747</v>
      </c>
      <c r="G6602" s="164" t="s">
        <v>25</v>
      </c>
      <c r="H6602" s="194">
        <v>1160000</v>
      </c>
      <c r="I6602" s="164" t="s">
        <v>16</v>
      </c>
      <c r="J6602" s="164">
        <v>1600</v>
      </c>
      <c r="L6602" s="164">
        <v>2025</v>
      </c>
      <c r="M6602" s="164" t="s">
        <v>525</v>
      </c>
      <c r="N6602" s="164" t="s">
        <v>526</v>
      </c>
    </row>
    <row r="6603" spans="1:15" s="164" customFormat="1" ht="15" x14ac:dyDescent="0.15">
      <c r="A6603" s="164" t="s">
        <v>521</v>
      </c>
      <c r="B6603" s="164" t="s">
        <v>609</v>
      </c>
      <c r="C6603" s="164" t="s">
        <v>523</v>
      </c>
      <c r="D6603" s="164" t="s">
        <v>530</v>
      </c>
      <c r="E6603" s="164" t="s">
        <v>518</v>
      </c>
      <c r="F6603" s="193">
        <v>45747</v>
      </c>
      <c r="G6603" s="164" t="s">
        <v>25</v>
      </c>
      <c r="H6603" s="194">
        <v>44800</v>
      </c>
      <c r="I6603" s="164" t="s">
        <v>16</v>
      </c>
      <c r="J6603" s="164">
        <v>112</v>
      </c>
      <c r="L6603" s="164">
        <v>2025</v>
      </c>
      <c r="M6603" s="164" t="s">
        <v>525</v>
      </c>
      <c r="N6603" s="164" t="s">
        <v>526</v>
      </c>
      <c r="O6603" s="164" t="s">
        <v>748</v>
      </c>
    </row>
    <row r="6604" spans="1:15" s="164" customFormat="1" ht="15" x14ac:dyDescent="0.15">
      <c r="A6604" s="164" t="s">
        <v>521</v>
      </c>
      <c r="B6604" s="164" t="s">
        <v>609</v>
      </c>
      <c r="C6604" s="164" t="s">
        <v>523</v>
      </c>
      <c r="D6604" s="164" t="s">
        <v>530</v>
      </c>
      <c r="E6604" s="164" t="s">
        <v>517</v>
      </c>
      <c r="F6604" s="193">
        <v>45747</v>
      </c>
      <c r="G6604" s="164" t="s">
        <v>25</v>
      </c>
      <c r="H6604" s="194">
        <v>7250000</v>
      </c>
      <c r="I6604" s="164" t="s">
        <v>16</v>
      </c>
      <c r="J6604" s="164">
        <v>10000</v>
      </c>
      <c r="L6604" s="164">
        <v>2025</v>
      </c>
      <c r="M6604" s="164" t="s">
        <v>525</v>
      </c>
      <c r="N6604" s="164" t="s">
        <v>526</v>
      </c>
    </row>
    <row r="6605" spans="1:15" s="164" customFormat="1" ht="15" x14ac:dyDescent="0.15">
      <c r="A6605" s="164" t="s">
        <v>521</v>
      </c>
      <c r="B6605" s="164" t="s">
        <v>609</v>
      </c>
      <c r="C6605" s="164" t="s">
        <v>523</v>
      </c>
      <c r="D6605" s="164" t="s">
        <v>530</v>
      </c>
      <c r="E6605" s="164" t="s">
        <v>517</v>
      </c>
      <c r="F6605" s="193">
        <v>45747</v>
      </c>
      <c r="G6605" s="164" t="s">
        <v>25</v>
      </c>
      <c r="H6605" s="194">
        <v>-640000</v>
      </c>
      <c r="I6605" s="164" t="s">
        <v>16</v>
      </c>
      <c r="J6605" s="164">
        <v>1600</v>
      </c>
      <c r="L6605" s="164">
        <v>2025</v>
      </c>
      <c r="M6605" s="164" t="s">
        <v>525</v>
      </c>
      <c r="N6605" s="164" t="s">
        <v>526</v>
      </c>
      <c r="O6605" s="164" t="s">
        <v>733</v>
      </c>
    </row>
    <row r="6606" spans="1:15" s="164" customFormat="1" ht="15" x14ac:dyDescent="0.15">
      <c r="A6606" s="164" t="s">
        <v>521</v>
      </c>
      <c r="B6606" s="164" t="s">
        <v>609</v>
      </c>
      <c r="C6606" s="164" t="s">
        <v>523</v>
      </c>
      <c r="D6606" s="164" t="s">
        <v>530</v>
      </c>
      <c r="E6606" s="164" t="s">
        <v>517</v>
      </c>
      <c r="F6606" s="193">
        <v>45747</v>
      </c>
      <c r="G6606" s="164" t="s">
        <v>25</v>
      </c>
      <c r="H6606" s="194">
        <v>-3250175</v>
      </c>
      <c r="I6606" s="164" t="s">
        <v>16</v>
      </c>
      <c r="J6606" s="164">
        <v>4483</v>
      </c>
      <c r="L6606" s="164">
        <v>2025</v>
      </c>
      <c r="M6606" s="164" t="s">
        <v>525</v>
      </c>
      <c r="N6606" s="164" t="s">
        <v>526</v>
      </c>
      <c r="O6606" s="164" t="s">
        <v>725</v>
      </c>
    </row>
    <row r="6607" spans="1:15" s="164" customFormat="1" ht="15" x14ac:dyDescent="0.15">
      <c r="A6607" s="164" t="s">
        <v>521</v>
      </c>
      <c r="B6607" s="164" t="s">
        <v>609</v>
      </c>
      <c r="C6607" s="164" t="s">
        <v>523</v>
      </c>
      <c r="D6607" s="164" t="s">
        <v>530</v>
      </c>
      <c r="E6607" s="164" t="s">
        <v>518</v>
      </c>
      <c r="F6607" s="193">
        <v>45747</v>
      </c>
      <c r="G6607" s="164" t="s">
        <v>25</v>
      </c>
      <c r="H6607" s="194">
        <v>1600</v>
      </c>
      <c r="I6607" s="164" t="s">
        <v>16</v>
      </c>
      <c r="J6607" s="164">
        <v>4</v>
      </c>
      <c r="L6607" s="164">
        <v>2025</v>
      </c>
      <c r="M6607" s="164" t="s">
        <v>525</v>
      </c>
      <c r="N6607" s="164" t="s">
        <v>526</v>
      </c>
      <c r="O6607" s="164" t="s">
        <v>749</v>
      </c>
    </row>
    <row r="6608" spans="1:15" s="164" customFormat="1" ht="15" x14ac:dyDescent="0.15">
      <c r="A6608" s="164" t="s">
        <v>521</v>
      </c>
      <c r="B6608" s="164" t="s">
        <v>647</v>
      </c>
      <c r="C6608" s="164" t="s">
        <v>523</v>
      </c>
      <c r="D6608" s="164" t="s">
        <v>525</v>
      </c>
      <c r="E6608" s="164" t="s">
        <v>531</v>
      </c>
      <c r="F6608" s="193">
        <v>45747</v>
      </c>
      <c r="G6608" s="164" t="s">
        <v>653</v>
      </c>
      <c r="H6608" s="194">
        <v>123145</v>
      </c>
      <c r="I6608" s="164" t="s">
        <v>22</v>
      </c>
      <c r="L6608" s="164">
        <v>2024</v>
      </c>
      <c r="M6608" s="164" t="s">
        <v>525</v>
      </c>
      <c r="N6608" s="164" t="s">
        <v>569</v>
      </c>
    </row>
    <row r="6609" spans="1:14" s="164" customFormat="1" ht="15" x14ac:dyDescent="0.15">
      <c r="A6609" s="164" t="s">
        <v>521</v>
      </c>
      <c r="B6609" s="164" t="s">
        <v>617</v>
      </c>
      <c r="C6609" s="164" t="s">
        <v>523</v>
      </c>
      <c r="D6609" s="164" t="s">
        <v>525</v>
      </c>
      <c r="E6609" s="164" t="s">
        <v>525</v>
      </c>
      <c r="F6609" s="193">
        <v>45747</v>
      </c>
      <c r="G6609" s="164" t="s">
        <v>568</v>
      </c>
      <c r="H6609" s="194">
        <v>186971</v>
      </c>
      <c r="I6609" s="164" t="s">
        <v>22</v>
      </c>
      <c r="L6609" s="164">
        <v>2024</v>
      </c>
      <c r="M6609" s="164" t="s">
        <v>525</v>
      </c>
      <c r="N6609" s="164" t="s">
        <v>569</v>
      </c>
    </row>
    <row r="6610" spans="1:14" s="164" customFormat="1" ht="15" x14ac:dyDescent="0.15">
      <c r="A6610" s="164" t="s">
        <v>521</v>
      </c>
      <c r="B6610" s="164" t="s">
        <v>617</v>
      </c>
      <c r="C6610" s="164" t="s">
        <v>523</v>
      </c>
      <c r="D6610" s="164" t="s">
        <v>525</v>
      </c>
      <c r="E6610" s="164" t="s">
        <v>525</v>
      </c>
      <c r="F6610" s="193">
        <v>45747</v>
      </c>
      <c r="G6610" s="164" t="s">
        <v>589</v>
      </c>
      <c r="H6610" s="194">
        <v>238795</v>
      </c>
      <c r="I6610" s="164" t="s">
        <v>22</v>
      </c>
      <c r="L6610" s="164">
        <v>2024</v>
      </c>
      <c r="M6610" s="164" t="s">
        <v>525</v>
      </c>
      <c r="N6610" s="164" t="s">
        <v>569</v>
      </c>
    </row>
    <row r="6611" spans="1:14" s="164" customFormat="1" ht="15" x14ac:dyDescent="0.15">
      <c r="A6611" s="164" t="s">
        <v>521</v>
      </c>
      <c r="B6611" s="164" t="s">
        <v>617</v>
      </c>
      <c r="C6611" s="164" t="s">
        <v>523</v>
      </c>
      <c r="D6611" s="164" t="s">
        <v>525</v>
      </c>
      <c r="E6611" s="164" t="s">
        <v>531</v>
      </c>
      <c r="F6611" s="193">
        <v>45747</v>
      </c>
      <c r="G6611" s="164" t="s">
        <v>589</v>
      </c>
      <c r="H6611" s="194">
        <v>158400</v>
      </c>
      <c r="I6611" s="164" t="s">
        <v>22</v>
      </c>
      <c r="L6611" s="164">
        <v>2024</v>
      </c>
      <c r="M6611" s="164" t="s">
        <v>525</v>
      </c>
      <c r="N6611" s="164" t="s">
        <v>569</v>
      </c>
    </row>
    <row r="6612" spans="1:14" s="164" customFormat="1" ht="15" x14ac:dyDescent="0.15">
      <c r="A6612" s="164" t="s">
        <v>521</v>
      </c>
      <c r="B6612" s="164" t="s">
        <v>617</v>
      </c>
      <c r="C6612" s="164" t="s">
        <v>523</v>
      </c>
      <c r="D6612" s="164" t="s">
        <v>525</v>
      </c>
      <c r="E6612" s="164" t="s">
        <v>525</v>
      </c>
      <c r="F6612" s="193">
        <v>45747</v>
      </c>
      <c r="G6612" s="164" t="s">
        <v>23</v>
      </c>
      <c r="H6612" s="194">
        <v>198288</v>
      </c>
      <c r="I6612" s="164" t="s">
        <v>22</v>
      </c>
      <c r="L6612" s="164">
        <v>2024</v>
      </c>
      <c r="M6612" s="164" t="s">
        <v>525</v>
      </c>
      <c r="N6612" s="164" t="s">
        <v>569</v>
      </c>
    </row>
    <row r="6613" spans="1:14" s="164" customFormat="1" ht="15" x14ac:dyDescent="0.15">
      <c r="A6613" s="164" t="s">
        <v>521</v>
      </c>
      <c r="B6613" s="164" t="s">
        <v>617</v>
      </c>
      <c r="C6613" s="164" t="s">
        <v>523</v>
      </c>
      <c r="D6613" s="164" t="s">
        <v>525</v>
      </c>
      <c r="E6613" s="164" t="s">
        <v>531</v>
      </c>
      <c r="F6613" s="193">
        <v>45747</v>
      </c>
      <c r="G6613" s="164" t="s">
        <v>23</v>
      </c>
      <c r="H6613" s="194">
        <v>2066900</v>
      </c>
      <c r="I6613" s="164" t="s">
        <v>22</v>
      </c>
      <c r="L6613" s="164">
        <v>2024</v>
      </c>
      <c r="M6613" s="164" t="s">
        <v>525</v>
      </c>
      <c r="N6613" s="164" t="s">
        <v>569</v>
      </c>
    </row>
    <row r="6614" spans="1:14" s="164" customFormat="1" ht="15" x14ac:dyDescent="0.15">
      <c r="A6614" s="164" t="s">
        <v>521</v>
      </c>
      <c r="B6614" s="164" t="s">
        <v>638</v>
      </c>
      <c r="C6614" s="164" t="s">
        <v>523</v>
      </c>
      <c r="D6614" s="164" t="s">
        <v>525</v>
      </c>
      <c r="E6614" s="164" t="s">
        <v>531</v>
      </c>
      <c r="F6614" s="193">
        <v>45747</v>
      </c>
      <c r="G6614" s="164" t="s">
        <v>722</v>
      </c>
      <c r="H6614" s="194">
        <v>5749</v>
      </c>
      <c r="I6614" s="164" t="s">
        <v>22</v>
      </c>
      <c r="L6614" s="164">
        <v>2024</v>
      </c>
      <c r="M6614" s="164" t="s">
        <v>525</v>
      </c>
      <c r="N6614" s="164" t="s">
        <v>569</v>
      </c>
    </row>
    <row r="6615" spans="1:14" s="164" customFormat="1" ht="15" x14ac:dyDescent="0.15">
      <c r="A6615" s="164" t="s">
        <v>521</v>
      </c>
      <c r="B6615" s="164" t="s">
        <v>647</v>
      </c>
      <c r="C6615" s="164" t="s">
        <v>523</v>
      </c>
      <c r="D6615" s="164" t="s">
        <v>525</v>
      </c>
      <c r="E6615" s="164" t="s">
        <v>525</v>
      </c>
      <c r="F6615" s="193">
        <v>45747</v>
      </c>
      <c r="G6615" s="164" t="s">
        <v>650</v>
      </c>
      <c r="H6615" s="194">
        <v>1857350</v>
      </c>
      <c r="I6615" s="164" t="s">
        <v>16</v>
      </c>
      <c r="L6615" s="164">
        <v>2024</v>
      </c>
      <c r="M6615" s="164" t="s">
        <v>525</v>
      </c>
      <c r="N6615" s="164" t="s">
        <v>569</v>
      </c>
    </row>
    <row r="6616" spans="1:14" s="164" customFormat="1" ht="15" x14ac:dyDescent="0.15">
      <c r="A6616" s="164" t="s">
        <v>521</v>
      </c>
      <c r="B6616" s="164" t="s">
        <v>647</v>
      </c>
      <c r="C6616" s="164" t="s">
        <v>523</v>
      </c>
      <c r="D6616" s="164" t="s">
        <v>525</v>
      </c>
      <c r="E6616" s="164" t="s">
        <v>519</v>
      </c>
      <c r="F6616" s="193">
        <v>45747</v>
      </c>
      <c r="G6616" s="164" t="s">
        <v>650</v>
      </c>
      <c r="H6616" s="194">
        <v>887075</v>
      </c>
      <c r="I6616" s="164" t="s">
        <v>16</v>
      </c>
      <c r="L6616" s="164">
        <v>2024</v>
      </c>
      <c r="M6616" s="164" t="s">
        <v>525</v>
      </c>
      <c r="N6616" s="164" t="s">
        <v>569</v>
      </c>
    </row>
    <row r="6617" spans="1:14" s="164" customFormat="1" ht="15" x14ac:dyDescent="0.15">
      <c r="A6617" s="164" t="s">
        <v>521</v>
      </c>
      <c r="B6617" s="164" t="s">
        <v>647</v>
      </c>
      <c r="C6617" s="164" t="s">
        <v>523</v>
      </c>
      <c r="D6617" s="164" t="s">
        <v>525</v>
      </c>
      <c r="E6617" s="164" t="s">
        <v>531</v>
      </c>
      <c r="F6617" s="193">
        <v>45747</v>
      </c>
      <c r="G6617" s="164" t="s">
        <v>650</v>
      </c>
      <c r="H6617" s="194">
        <v>2755245</v>
      </c>
      <c r="I6617" s="164" t="s">
        <v>16</v>
      </c>
      <c r="L6617" s="164">
        <v>2024</v>
      </c>
      <c r="M6617" s="164" t="s">
        <v>525</v>
      </c>
      <c r="N6617" s="164" t="s">
        <v>569</v>
      </c>
    </row>
    <row r="6618" spans="1:14" s="164" customFormat="1" ht="15" x14ac:dyDescent="0.15">
      <c r="A6618" s="164" t="s">
        <v>521</v>
      </c>
      <c r="B6618" s="164" t="s">
        <v>647</v>
      </c>
      <c r="C6618" s="164" t="s">
        <v>523</v>
      </c>
      <c r="D6618" s="164" t="s">
        <v>525</v>
      </c>
      <c r="E6618" s="164" t="s">
        <v>525</v>
      </c>
      <c r="F6618" s="193">
        <v>45747</v>
      </c>
      <c r="G6618" s="164" t="s">
        <v>648</v>
      </c>
      <c r="H6618" s="194">
        <v>50266</v>
      </c>
      <c r="I6618" s="164" t="s">
        <v>16</v>
      </c>
      <c r="L6618" s="164">
        <v>2024</v>
      </c>
      <c r="M6618" s="164" t="s">
        <v>525</v>
      </c>
      <c r="N6618" s="164" t="s">
        <v>569</v>
      </c>
    </row>
    <row r="6619" spans="1:14" s="164" customFormat="1" ht="15" x14ac:dyDescent="0.15">
      <c r="A6619" s="164" t="s">
        <v>521</v>
      </c>
      <c r="B6619" s="164" t="s">
        <v>617</v>
      </c>
      <c r="C6619" s="164" t="s">
        <v>523</v>
      </c>
      <c r="D6619" s="164" t="s">
        <v>525</v>
      </c>
      <c r="E6619" s="164" t="s">
        <v>519</v>
      </c>
      <c r="F6619" s="193">
        <v>45747</v>
      </c>
      <c r="G6619" s="164" t="s">
        <v>651</v>
      </c>
      <c r="H6619" s="194">
        <v>141394</v>
      </c>
      <c r="I6619" s="164" t="s">
        <v>16</v>
      </c>
      <c r="L6619" s="164">
        <v>2024</v>
      </c>
      <c r="M6619" s="164" t="s">
        <v>525</v>
      </c>
      <c r="N6619" s="164" t="s">
        <v>569</v>
      </c>
    </row>
    <row r="6620" spans="1:14" s="164" customFormat="1" ht="15" x14ac:dyDescent="0.15">
      <c r="A6620" s="164" t="s">
        <v>521</v>
      </c>
      <c r="B6620" s="164" t="s">
        <v>647</v>
      </c>
      <c r="C6620" s="164" t="s">
        <v>523</v>
      </c>
      <c r="D6620" s="164" t="s">
        <v>525</v>
      </c>
      <c r="E6620" s="164" t="s">
        <v>531</v>
      </c>
      <c r="F6620" s="193">
        <v>45747</v>
      </c>
      <c r="G6620" s="164" t="s">
        <v>651</v>
      </c>
      <c r="H6620" s="194">
        <v>912540</v>
      </c>
      <c r="I6620" s="164" t="s">
        <v>16</v>
      </c>
      <c r="L6620" s="164">
        <v>2024</v>
      </c>
      <c r="M6620" s="164" t="s">
        <v>525</v>
      </c>
      <c r="N6620" s="164" t="s">
        <v>569</v>
      </c>
    </row>
    <row r="6621" spans="1:14" s="164" customFormat="1" ht="15" x14ac:dyDescent="0.15">
      <c r="A6621" s="164" t="s">
        <v>521</v>
      </c>
      <c r="B6621" s="164" t="s">
        <v>647</v>
      </c>
      <c r="C6621" s="164" t="s">
        <v>523</v>
      </c>
      <c r="D6621" s="164" t="s">
        <v>525</v>
      </c>
      <c r="E6621" s="164" t="s">
        <v>525</v>
      </c>
      <c r="F6621" s="193">
        <v>45747</v>
      </c>
      <c r="G6621" s="164" t="s">
        <v>649</v>
      </c>
      <c r="H6621" s="194">
        <v>505010</v>
      </c>
      <c r="I6621" s="164" t="s">
        <v>16</v>
      </c>
      <c r="L6621" s="164">
        <v>2024</v>
      </c>
      <c r="M6621" s="164" t="s">
        <v>525</v>
      </c>
      <c r="N6621" s="164" t="s">
        <v>569</v>
      </c>
    </row>
    <row r="6622" spans="1:14" s="164" customFormat="1" ht="15" x14ac:dyDescent="0.15">
      <c r="A6622" s="164" t="s">
        <v>521</v>
      </c>
      <c r="B6622" s="164" t="s">
        <v>647</v>
      </c>
      <c r="C6622" s="164" t="s">
        <v>523</v>
      </c>
      <c r="D6622" s="164" t="s">
        <v>525</v>
      </c>
      <c r="E6622" s="164" t="s">
        <v>531</v>
      </c>
      <c r="F6622" s="193">
        <v>45747</v>
      </c>
      <c r="G6622" s="164" t="s">
        <v>649</v>
      </c>
      <c r="H6622" s="194">
        <v>2118281</v>
      </c>
      <c r="I6622" s="164" t="s">
        <v>16</v>
      </c>
      <c r="L6622" s="164">
        <v>2024</v>
      </c>
      <c r="M6622" s="164" t="s">
        <v>525</v>
      </c>
      <c r="N6622" s="164" t="s">
        <v>569</v>
      </c>
    </row>
    <row r="6623" spans="1:14" s="164" customFormat="1" ht="15" x14ac:dyDescent="0.15">
      <c r="A6623" s="164" t="s">
        <v>521</v>
      </c>
      <c r="B6623" s="164" t="s">
        <v>647</v>
      </c>
      <c r="C6623" s="164" t="s">
        <v>523</v>
      </c>
      <c r="D6623" s="164" t="s">
        <v>525</v>
      </c>
      <c r="E6623" s="164" t="s">
        <v>531</v>
      </c>
      <c r="F6623" s="193">
        <v>45747</v>
      </c>
      <c r="G6623" s="164" t="s">
        <v>652</v>
      </c>
      <c r="H6623" s="194">
        <v>1193852</v>
      </c>
      <c r="I6623" s="164" t="s">
        <v>16</v>
      </c>
      <c r="L6623" s="164">
        <v>2024</v>
      </c>
      <c r="M6623" s="164" t="s">
        <v>525</v>
      </c>
      <c r="N6623" s="164" t="s">
        <v>569</v>
      </c>
    </row>
    <row r="6624" spans="1:14" s="164" customFormat="1" ht="15" x14ac:dyDescent="0.15">
      <c r="A6624" s="164" t="s">
        <v>521</v>
      </c>
      <c r="B6624" s="164" t="s">
        <v>647</v>
      </c>
      <c r="C6624" s="164" t="s">
        <v>523</v>
      </c>
      <c r="D6624" s="164" t="s">
        <v>525</v>
      </c>
      <c r="E6624" s="164" t="s">
        <v>525</v>
      </c>
      <c r="F6624" s="193">
        <v>45747</v>
      </c>
      <c r="G6624" s="164" t="s">
        <v>656</v>
      </c>
      <c r="H6624" s="194">
        <v>49896</v>
      </c>
      <c r="I6624" s="164" t="s">
        <v>16</v>
      </c>
      <c r="L6624" s="164">
        <v>2024</v>
      </c>
      <c r="M6624" s="164" t="s">
        <v>525</v>
      </c>
      <c r="N6624" s="164" t="s">
        <v>569</v>
      </c>
    </row>
    <row r="6625" spans="1:15" s="164" customFormat="1" ht="15" x14ac:dyDescent="0.15">
      <c r="A6625" s="164" t="s">
        <v>521</v>
      </c>
      <c r="B6625" s="164" t="s">
        <v>617</v>
      </c>
      <c r="C6625" s="164" t="s">
        <v>523</v>
      </c>
      <c r="D6625" s="164" t="s">
        <v>525</v>
      </c>
      <c r="E6625" s="164" t="s">
        <v>531</v>
      </c>
      <c r="F6625" s="193">
        <v>45747</v>
      </c>
      <c r="G6625" s="164" t="s">
        <v>620</v>
      </c>
      <c r="H6625" s="194">
        <v>42900</v>
      </c>
      <c r="I6625" s="164" t="s">
        <v>22</v>
      </c>
      <c r="L6625" s="164">
        <v>2024</v>
      </c>
      <c r="M6625" s="164" t="s">
        <v>525</v>
      </c>
      <c r="N6625" s="164" t="s">
        <v>569</v>
      </c>
    </row>
    <row r="6626" spans="1:15" s="164" customFormat="1" ht="15" x14ac:dyDescent="0.15">
      <c r="A6626" s="164" t="s">
        <v>521</v>
      </c>
      <c r="B6626" s="164" t="s">
        <v>609</v>
      </c>
      <c r="C6626" s="164" t="s">
        <v>523</v>
      </c>
      <c r="D6626" s="164" t="s">
        <v>530</v>
      </c>
      <c r="E6626" s="164" t="s">
        <v>518</v>
      </c>
      <c r="F6626" s="193">
        <v>45746</v>
      </c>
      <c r="G6626" s="164" t="s">
        <v>25</v>
      </c>
      <c r="H6626" s="194">
        <v>870000</v>
      </c>
      <c r="I6626" s="164" t="s">
        <v>16</v>
      </c>
      <c r="J6626" s="164">
        <v>1200</v>
      </c>
      <c r="L6626" s="164">
        <v>2025</v>
      </c>
      <c r="M6626" s="164" t="s">
        <v>525</v>
      </c>
      <c r="N6626" s="164" t="s">
        <v>526</v>
      </c>
    </row>
    <row r="6627" spans="1:15" s="164" customFormat="1" ht="15" x14ac:dyDescent="0.15">
      <c r="A6627" s="164" t="s">
        <v>521</v>
      </c>
      <c r="B6627" s="164" t="s">
        <v>609</v>
      </c>
      <c r="C6627" s="164" t="s">
        <v>523</v>
      </c>
      <c r="D6627" s="164" t="s">
        <v>530</v>
      </c>
      <c r="E6627" s="164" t="s">
        <v>517</v>
      </c>
      <c r="F6627" s="193">
        <v>45746</v>
      </c>
      <c r="G6627" s="164" t="s">
        <v>25</v>
      </c>
      <c r="H6627" s="194">
        <v>7200</v>
      </c>
      <c r="I6627" s="164" t="s">
        <v>16</v>
      </c>
      <c r="J6627" s="164">
        <v>18</v>
      </c>
      <c r="L6627" s="164">
        <v>2025</v>
      </c>
      <c r="M6627" s="164" t="s">
        <v>525</v>
      </c>
      <c r="N6627" s="164" t="s">
        <v>526</v>
      </c>
      <c r="O6627" s="164" t="s">
        <v>750</v>
      </c>
    </row>
    <row r="6628" spans="1:15" s="164" customFormat="1" ht="15" x14ac:dyDescent="0.15">
      <c r="A6628" s="164" t="s">
        <v>521</v>
      </c>
      <c r="B6628" s="164" t="s">
        <v>609</v>
      </c>
      <c r="C6628" s="164" t="s">
        <v>523</v>
      </c>
      <c r="D6628" s="164" t="s">
        <v>530</v>
      </c>
      <c r="E6628" s="164" t="s">
        <v>517</v>
      </c>
      <c r="F6628" s="193">
        <v>45746</v>
      </c>
      <c r="G6628" s="164" t="s">
        <v>25</v>
      </c>
      <c r="H6628" s="194">
        <v>5220000</v>
      </c>
      <c r="I6628" s="164" t="s">
        <v>16</v>
      </c>
      <c r="J6628" s="164">
        <v>7200</v>
      </c>
      <c r="L6628" s="164">
        <v>2025</v>
      </c>
      <c r="M6628" s="164" t="s">
        <v>525</v>
      </c>
      <c r="N6628" s="164" t="s">
        <v>526</v>
      </c>
    </row>
    <row r="6629" spans="1:15" s="164" customFormat="1" ht="15" x14ac:dyDescent="0.15">
      <c r="A6629" s="164" t="s">
        <v>521</v>
      </c>
      <c r="B6629" s="164" t="s">
        <v>609</v>
      </c>
      <c r="C6629" s="164" t="s">
        <v>523</v>
      </c>
      <c r="D6629" s="164" t="s">
        <v>530</v>
      </c>
      <c r="E6629" s="164" t="s">
        <v>517</v>
      </c>
      <c r="F6629" s="193">
        <v>45746</v>
      </c>
      <c r="G6629" s="164" t="s">
        <v>25</v>
      </c>
      <c r="H6629" s="194">
        <v>-2340300</v>
      </c>
      <c r="I6629" s="164" t="s">
        <v>16</v>
      </c>
      <c r="J6629" s="164">
        <v>3228</v>
      </c>
      <c r="L6629" s="164">
        <v>2025</v>
      </c>
      <c r="M6629" s="164" t="s">
        <v>525</v>
      </c>
      <c r="N6629" s="164" t="s">
        <v>526</v>
      </c>
      <c r="O6629" s="164" t="s">
        <v>725</v>
      </c>
    </row>
    <row r="6630" spans="1:15" s="164" customFormat="1" ht="15" x14ac:dyDescent="0.15">
      <c r="A6630" s="164" t="s">
        <v>521</v>
      </c>
      <c r="B6630" s="164" t="s">
        <v>609</v>
      </c>
      <c r="C6630" s="164" t="s">
        <v>523</v>
      </c>
      <c r="D6630" s="164" t="s">
        <v>530</v>
      </c>
      <c r="E6630" s="164" t="s">
        <v>518</v>
      </c>
      <c r="F6630" s="193">
        <v>45746</v>
      </c>
      <c r="G6630" s="164" t="s">
        <v>25</v>
      </c>
      <c r="H6630" s="194">
        <v>-390050</v>
      </c>
      <c r="I6630" s="164" t="s">
        <v>16</v>
      </c>
      <c r="J6630" s="164">
        <v>538</v>
      </c>
      <c r="L6630" s="164">
        <v>2025</v>
      </c>
      <c r="M6630" s="164" t="s">
        <v>525</v>
      </c>
      <c r="N6630" s="164" t="s">
        <v>526</v>
      </c>
      <c r="O6630" s="164" t="s">
        <v>725</v>
      </c>
    </row>
    <row r="6631" spans="1:15" s="164" customFormat="1" ht="15" x14ac:dyDescent="0.15">
      <c r="A6631" s="164" t="s">
        <v>521</v>
      </c>
      <c r="B6631" s="164" t="s">
        <v>609</v>
      </c>
      <c r="C6631" s="164" t="s">
        <v>523</v>
      </c>
      <c r="D6631" s="164" t="s">
        <v>530</v>
      </c>
      <c r="E6631" s="164" t="s">
        <v>517</v>
      </c>
      <c r="F6631" s="193">
        <v>45746</v>
      </c>
      <c r="G6631" s="164" t="s">
        <v>25</v>
      </c>
      <c r="H6631" s="194">
        <v>-2880000</v>
      </c>
      <c r="I6631" s="164" t="s">
        <v>16</v>
      </c>
      <c r="J6631" s="164">
        <v>7200</v>
      </c>
      <c r="L6631" s="164">
        <v>2025</v>
      </c>
      <c r="M6631" s="164" t="s">
        <v>525</v>
      </c>
      <c r="N6631" s="164" t="s">
        <v>526</v>
      </c>
      <c r="O6631" s="164" t="s">
        <v>733</v>
      </c>
    </row>
    <row r="6632" spans="1:15" s="164" customFormat="1" ht="15" x14ac:dyDescent="0.15">
      <c r="A6632" s="164" t="s">
        <v>521</v>
      </c>
      <c r="B6632" s="164" t="s">
        <v>609</v>
      </c>
      <c r="C6632" s="164" t="s">
        <v>523</v>
      </c>
      <c r="D6632" s="164" t="s">
        <v>530</v>
      </c>
      <c r="E6632" s="164" t="s">
        <v>517</v>
      </c>
      <c r="F6632" s="193">
        <v>45746</v>
      </c>
      <c r="G6632" s="164" t="s">
        <v>25</v>
      </c>
      <c r="H6632" s="194">
        <v>448000</v>
      </c>
      <c r="I6632" s="164" t="s">
        <v>16</v>
      </c>
      <c r="J6632" s="164">
        <v>1120</v>
      </c>
      <c r="L6632" s="164">
        <v>2025</v>
      </c>
      <c r="M6632" s="164" t="s">
        <v>525</v>
      </c>
      <c r="N6632" s="164" t="s">
        <v>526</v>
      </c>
      <c r="O6632" s="164" t="s">
        <v>751</v>
      </c>
    </row>
    <row r="6633" spans="1:15" s="164" customFormat="1" ht="15" x14ac:dyDescent="0.15">
      <c r="A6633" s="164" t="s">
        <v>521</v>
      </c>
      <c r="B6633" s="164" t="s">
        <v>609</v>
      </c>
      <c r="C6633" s="164" t="s">
        <v>523</v>
      </c>
      <c r="D6633" s="164" t="s">
        <v>530</v>
      </c>
      <c r="E6633" s="164" t="s">
        <v>518</v>
      </c>
      <c r="F6633" s="193">
        <v>45746</v>
      </c>
      <c r="G6633" s="164" t="s">
        <v>25</v>
      </c>
      <c r="H6633" s="194">
        <v>44800</v>
      </c>
      <c r="I6633" s="164" t="s">
        <v>16</v>
      </c>
      <c r="J6633" s="164">
        <v>112</v>
      </c>
      <c r="L6633" s="164">
        <v>2025</v>
      </c>
      <c r="M6633" s="164" t="s">
        <v>525</v>
      </c>
      <c r="N6633" s="164" t="s">
        <v>526</v>
      </c>
      <c r="O6633" s="164" t="s">
        <v>751</v>
      </c>
    </row>
    <row r="6634" spans="1:15" s="164" customFormat="1" ht="15" x14ac:dyDescent="0.15">
      <c r="A6634" s="164" t="s">
        <v>521</v>
      </c>
      <c r="B6634" s="164" t="s">
        <v>609</v>
      </c>
      <c r="C6634" s="164" t="s">
        <v>523</v>
      </c>
      <c r="D6634" s="164" t="s">
        <v>530</v>
      </c>
      <c r="E6634" s="164" t="s">
        <v>518</v>
      </c>
      <c r="F6634" s="193">
        <v>45745</v>
      </c>
      <c r="G6634" s="164" t="s">
        <v>25</v>
      </c>
      <c r="H6634" s="194">
        <v>-519825</v>
      </c>
      <c r="I6634" s="164" t="s">
        <v>16</v>
      </c>
      <c r="J6634" s="164">
        <v>717</v>
      </c>
      <c r="L6634" s="164">
        <v>2025</v>
      </c>
      <c r="M6634" s="164" t="s">
        <v>525</v>
      </c>
      <c r="N6634" s="164" t="s">
        <v>526</v>
      </c>
      <c r="O6634" s="164" t="s">
        <v>725</v>
      </c>
    </row>
    <row r="6635" spans="1:15" s="164" customFormat="1" ht="15" x14ac:dyDescent="0.15">
      <c r="A6635" s="164" t="s">
        <v>521</v>
      </c>
      <c r="B6635" s="164" t="s">
        <v>609</v>
      </c>
      <c r="C6635" s="164" t="s">
        <v>523</v>
      </c>
      <c r="D6635" s="164" t="s">
        <v>530</v>
      </c>
      <c r="E6635" s="164" t="s">
        <v>517</v>
      </c>
      <c r="F6635" s="193">
        <v>45745</v>
      </c>
      <c r="G6635" s="164" t="s">
        <v>25</v>
      </c>
      <c r="H6635" s="194">
        <v>-2880000</v>
      </c>
      <c r="I6635" s="164" t="s">
        <v>16</v>
      </c>
      <c r="J6635" s="164">
        <v>7200</v>
      </c>
      <c r="L6635" s="164">
        <v>2025</v>
      </c>
      <c r="M6635" s="164" t="s">
        <v>525</v>
      </c>
      <c r="N6635" s="164" t="s">
        <v>526</v>
      </c>
      <c r="O6635" s="164" t="s">
        <v>733</v>
      </c>
    </row>
    <row r="6636" spans="1:15" s="164" customFormat="1" ht="15" x14ac:dyDescent="0.15">
      <c r="A6636" s="164" t="s">
        <v>521</v>
      </c>
      <c r="B6636" s="164" t="s">
        <v>609</v>
      </c>
      <c r="C6636" s="164" t="s">
        <v>523</v>
      </c>
      <c r="D6636" s="164" t="s">
        <v>530</v>
      </c>
      <c r="E6636" s="164" t="s">
        <v>518</v>
      </c>
      <c r="F6636" s="193">
        <v>45745</v>
      </c>
      <c r="G6636" s="164" t="s">
        <v>25</v>
      </c>
      <c r="H6636" s="194">
        <v>1160000</v>
      </c>
      <c r="I6636" s="164" t="s">
        <v>16</v>
      </c>
      <c r="J6636" s="164">
        <v>1600</v>
      </c>
      <c r="L6636" s="164">
        <v>2025</v>
      </c>
      <c r="M6636" s="164" t="s">
        <v>525</v>
      </c>
      <c r="N6636" s="164" t="s">
        <v>526</v>
      </c>
    </row>
    <row r="6637" spans="1:15" s="164" customFormat="1" ht="15" x14ac:dyDescent="0.15">
      <c r="A6637" s="164" t="s">
        <v>521</v>
      </c>
      <c r="B6637" s="164" t="s">
        <v>609</v>
      </c>
      <c r="C6637" s="164" t="s">
        <v>523</v>
      </c>
      <c r="D6637" s="164" t="s">
        <v>530</v>
      </c>
      <c r="E6637" s="164" t="s">
        <v>517</v>
      </c>
      <c r="F6637" s="193">
        <v>45745</v>
      </c>
      <c r="G6637" s="164" t="s">
        <v>25</v>
      </c>
      <c r="H6637" s="194">
        <v>403200</v>
      </c>
      <c r="I6637" s="164" t="s">
        <v>16</v>
      </c>
      <c r="J6637" s="164">
        <v>1008</v>
      </c>
      <c r="L6637" s="164">
        <v>2025</v>
      </c>
      <c r="M6637" s="164" t="s">
        <v>525</v>
      </c>
      <c r="N6637" s="164" t="s">
        <v>526</v>
      </c>
      <c r="O6637" s="164" t="s">
        <v>752</v>
      </c>
    </row>
    <row r="6638" spans="1:15" s="164" customFormat="1" ht="15" x14ac:dyDescent="0.15">
      <c r="A6638" s="164" t="s">
        <v>521</v>
      </c>
      <c r="B6638" s="164" t="s">
        <v>609</v>
      </c>
      <c r="C6638" s="164" t="s">
        <v>523</v>
      </c>
      <c r="D6638" s="164" t="s">
        <v>530</v>
      </c>
      <c r="E6638" s="164" t="s">
        <v>517</v>
      </c>
      <c r="F6638" s="193">
        <v>45745</v>
      </c>
      <c r="G6638" s="164" t="s">
        <v>25</v>
      </c>
      <c r="H6638" s="194">
        <v>5220000</v>
      </c>
      <c r="I6638" s="164" t="s">
        <v>16</v>
      </c>
      <c r="J6638" s="164">
        <v>7200</v>
      </c>
      <c r="L6638" s="164">
        <v>2025</v>
      </c>
      <c r="M6638" s="164" t="s">
        <v>525</v>
      </c>
      <c r="N6638" s="164" t="s">
        <v>526</v>
      </c>
    </row>
    <row r="6639" spans="1:15" s="164" customFormat="1" ht="15" x14ac:dyDescent="0.15">
      <c r="A6639" s="164" t="s">
        <v>521</v>
      </c>
      <c r="B6639" s="164" t="s">
        <v>609</v>
      </c>
      <c r="C6639" s="164" t="s">
        <v>523</v>
      </c>
      <c r="D6639" s="164" t="s">
        <v>530</v>
      </c>
      <c r="E6639" s="164" t="s">
        <v>517</v>
      </c>
      <c r="F6639" s="193">
        <v>45745</v>
      </c>
      <c r="G6639" s="164" t="s">
        <v>25</v>
      </c>
      <c r="H6639" s="194">
        <v>7200</v>
      </c>
      <c r="I6639" s="164" t="s">
        <v>16</v>
      </c>
      <c r="J6639" s="164">
        <v>18</v>
      </c>
      <c r="L6639" s="164">
        <v>2025</v>
      </c>
      <c r="M6639" s="164" t="s">
        <v>525</v>
      </c>
      <c r="N6639" s="164" t="s">
        <v>526</v>
      </c>
      <c r="O6639" s="164" t="s">
        <v>753</v>
      </c>
    </row>
    <row r="6640" spans="1:15" s="164" customFormat="1" ht="15" x14ac:dyDescent="0.15">
      <c r="A6640" s="164" t="s">
        <v>521</v>
      </c>
      <c r="B6640" s="164" t="s">
        <v>609</v>
      </c>
      <c r="C6640" s="164" t="s">
        <v>523</v>
      </c>
      <c r="D6640" s="164" t="s">
        <v>530</v>
      </c>
      <c r="E6640" s="164" t="s">
        <v>518</v>
      </c>
      <c r="F6640" s="193">
        <v>45745</v>
      </c>
      <c r="G6640" s="164" t="s">
        <v>25</v>
      </c>
      <c r="H6640" s="194">
        <v>44800</v>
      </c>
      <c r="I6640" s="164" t="s">
        <v>16</v>
      </c>
      <c r="J6640" s="164">
        <v>112</v>
      </c>
      <c r="L6640" s="164">
        <v>2025</v>
      </c>
      <c r="M6640" s="164" t="s">
        <v>525</v>
      </c>
      <c r="N6640" s="164" t="s">
        <v>526</v>
      </c>
      <c r="O6640" s="164" t="s">
        <v>752</v>
      </c>
    </row>
    <row r="6641" spans="1:15" s="164" customFormat="1" ht="15" x14ac:dyDescent="0.15">
      <c r="A6641" s="164" t="s">
        <v>521</v>
      </c>
      <c r="B6641" s="164" t="s">
        <v>609</v>
      </c>
      <c r="C6641" s="164" t="s">
        <v>523</v>
      </c>
      <c r="D6641" s="164" t="s">
        <v>530</v>
      </c>
      <c r="E6641" s="164" t="s">
        <v>518</v>
      </c>
      <c r="F6641" s="193">
        <v>45745</v>
      </c>
      <c r="G6641" s="164" t="s">
        <v>25</v>
      </c>
      <c r="H6641" s="194">
        <v>2800</v>
      </c>
      <c r="I6641" s="164" t="s">
        <v>16</v>
      </c>
      <c r="J6641" s="164">
        <v>7</v>
      </c>
      <c r="L6641" s="164">
        <v>2025</v>
      </c>
      <c r="M6641" s="164" t="s">
        <v>525</v>
      </c>
      <c r="N6641" s="164" t="s">
        <v>526</v>
      </c>
      <c r="O6641" s="164" t="s">
        <v>753</v>
      </c>
    </row>
    <row r="6642" spans="1:15" s="164" customFormat="1" ht="15" x14ac:dyDescent="0.15">
      <c r="A6642" s="164" t="s">
        <v>521</v>
      </c>
      <c r="B6642" s="164" t="s">
        <v>609</v>
      </c>
      <c r="C6642" s="164" t="s">
        <v>523</v>
      </c>
      <c r="D6642" s="164" t="s">
        <v>530</v>
      </c>
      <c r="E6642" s="164" t="s">
        <v>517</v>
      </c>
      <c r="F6642" s="193">
        <v>45745</v>
      </c>
      <c r="G6642" s="164" t="s">
        <v>25</v>
      </c>
      <c r="H6642" s="194">
        <v>-2340300</v>
      </c>
      <c r="I6642" s="164" t="s">
        <v>16</v>
      </c>
      <c r="J6642" s="164">
        <v>3228</v>
      </c>
      <c r="L6642" s="164">
        <v>2025</v>
      </c>
      <c r="M6642" s="164" t="s">
        <v>525</v>
      </c>
      <c r="N6642" s="164" t="s">
        <v>526</v>
      </c>
      <c r="O6642" s="164" t="s">
        <v>725</v>
      </c>
    </row>
    <row r="6643" spans="1:15" s="164" customFormat="1" ht="15" x14ac:dyDescent="0.15">
      <c r="A6643" s="164" t="s">
        <v>521</v>
      </c>
      <c r="B6643" s="164" t="s">
        <v>609</v>
      </c>
      <c r="C6643" s="164" t="s">
        <v>523</v>
      </c>
      <c r="D6643" s="164" t="s">
        <v>530</v>
      </c>
      <c r="E6643" s="164" t="s">
        <v>518</v>
      </c>
      <c r="F6643" s="193">
        <v>45745</v>
      </c>
      <c r="G6643" s="164" t="s">
        <v>25</v>
      </c>
      <c r="H6643" s="194">
        <v>-480000</v>
      </c>
      <c r="I6643" s="164" t="s">
        <v>16</v>
      </c>
      <c r="J6643" s="164">
        <v>1200</v>
      </c>
      <c r="L6643" s="164">
        <v>2025</v>
      </c>
      <c r="M6643" s="164" t="s">
        <v>525</v>
      </c>
      <c r="N6643" s="164" t="s">
        <v>526</v>
      </c>
      <c r="O6643" s="164" t="s">
        <v>733</v>
      </c>
    </row>
    <row r="6644" spans="1:15" s="164" customFormat="1" ht="15" x14ac:dyDescent="0.15">
      <c r="A6644" s="164" t="s">
        <v>521</v>
      </c>
      <c r="B6644" s="164" t="s">
        <v>609</v>
      </c>
      <c r="C6644" s="164" t="s">
        <v>523</v>
      </c>
      <c r="D6644" s="164" t="s">
        <v>530</v>
      </c>
      <c r="E6644" s="164" t="s">
        <v>518</v>
      </c>
      <c r="F6644" s="193">
        <v>45744</v>
      </c>
      <c r="G6644" s="164" t="s">
        <v>25</v>
      </c>
      <c r="H6644" s="194">
        <v>-390050</v>
      </c>
      <c r="I6644" s="164" t="s">
        <v>16</v>
      </c>
      <c r="J6644" s="164">
        <v>538</v>
      </c>
      <c r="L6644" s="164">
        <v>2025</v>
      </c>
      <c r="M6644" s="164" t="s">
        <v>525</v>
      </c>
      <c r="N6644" s="164" t="s">
        <v>526</v>
      </c>
      <c r="O6644" s="164" t="s">
        <v>725</v>
      </c>
    </row>
    <row r="6645" spans="1:15" s="164" customFormat="1" ht="15" x14ac:dyDescent="0.15">
      <c r="A6645" s="164" t="s">
        <v>521</v>
      </c>
      <c r="B6645" s="164" t="s">
        <v>609</v>
      </c>
      <c r="C6645" s="164" t="s">
        <v>523</v>
      </c>
      <c r="D6645" s="164" t="s">
        <v>530</v>
      </c>
      <c r="E6645" s="164" t="s">
        <v>518</v>
      </c>
      <c r="F6645" s="193">
        <v>45744</v>
      </c>
      <c r="G6645" s="164" t="s">
        <v>25</v>
      </c>
      <c r="H6645" s="194">
        <v>22400</v>
      </c>
      <c r="I6645" s="164" t="s">
        <v>16</v>
      </c>
      <c r="J6645" s="164">
        <v>56</v>
      </c>
      <c r="L6645" s="164">
        <v>2025</v>
      </c>
      <c r="M6645" s="164" t="s">
        <v>525</v>
      </c>
      <c r="N6645" s="164" t="s">
        <v>526</v>
      </c>
      <c r="O6645" s="164" t="s">
        <v>754</v>
      </c>
    </row>
    <row r="6646" spans="1:15" s="164" customFormat="1" ht="15" x14ac:dyDescent="0.15">
      <c r="A6646" s="164" t="s">
        <v>521</v>
      </c>
      <c r="B6646" s="164" t="s">
        <v>609</v>
      </c>
      <c r="C6646" s="164" t="s">
        <v>523</v>
      </c>
      <c r="D6646" s="164" t="s">
        <v>530</v>
      </c>
      <c r="E6646" s="164" t="s">
        <v>517</v>
      </c>
      <c r="F6646" s="193">
        <v>45744</v>
      </c>
      <c r="G6646" s="164" t="s">
        <v>25</v>
      </c>
      <c r="H6646" s="194">
        <v>6380000</v>
      </c>
      <c r="I6646" s="164" t="s">
        <v>16</v>
      </c>
      <c r="J6646" s="164">
        <v>8800</v>
      </c>
      <c r="L6646" s="164">
        <v>2025</v>
      </c>
      <c r="M6646" s="164" t="s">
        <v>525</v>
      </c>
      <c r="N6646" s="164" t="s">
        <v>526</v>
      </c>
    </row>
    <row r="6647" spans="1:15" s="164" customFormat="1" ht="15" x14ac:dyDescent="0.15">
      <c r="A6647" s="164" t="s">
        <v>521</v>
      </c>
      <c r="B6647" s="164" t="s">
        <v>609</v>
      </c>
      <c r="C6647" s="164" t="s">
        <v>523</v>
      </c>
      <c r="D6647" s="164" t="s">
        <v>530</v>
      </c>
      <c r="E6647" s="164" t="s">
        <v>518</v>
      </c>
      <c r="F6647" s="193">
        <v>45744</v>
      </c>
      <c r="G6647" s="164" t="s">
        <v>25</v>
      </c>
      <c r="H6647" s="194">
        <v>-480000</v>
      </c>
      <c r="I6647" s="164" t="s">
        <v>16</v>
      </c>
      <c r="J6647" s="164">
        <v>1200</v>
      </c>
      <c r="L6647" s="164">
        <v>2025</v>
      </c>
      <c r="M6647" s="164" t="s">
        <v>525</v>
      </c>
      <c r="N6647" s="164" t="s">
        <v>526</v>
      </c>
      <c r="O6647" s="164" t="s">
        <v>733</v>
      </c>
    </row>
    <row r="6648" spans="1:15" s="164" customFormat="1" ht="15" x14ac:dyDescent="0.15">
      <c r="A6648" s="164" t="s">
        <v>521</v>
      </c>
      <c r="B6648" s="164" t="s">
        <v>609</v>
      </c>
      <c r="C6648" s="164" t="s">
        <v>523</v>
      </c>
      <c r="D6648" s="164" t="s">
        <v>530</v>
      </c>
      <c r="E6648" s="164" t="s">
        <v>517</v>
      </c>
      <c r="F6648" s="193">
        <v>45744</v>
      </c>
      <c r="G6648" s="164" t="s">
        <v>25</v>
      </c>
      <c r="H6648" s="194">
        <v>-2860125</v>
      </c>
      <c r="I6648" s="164" t="s">
        <v>16</v>
      </c>
      <c r="J6648" s="164">
        <v>3945</v>
      </c>
      <c r="L6648" s="164">
        <v>2025</v>
      </c>
      <c r="M6648" s="164" t="s">
        <v>525</v>
      </c>
      <c r="N6648" s="164" t="s">
        <v>526</v>
      </c>
      <c r="O6648" s="164" t="s">
        <v>725</v>
      </c>
    </row>
    <row r="6649" spans="1:15" s="164" customFormat="1" ht="15" x14ac:dyDescent="0.15">
      <c r="A6649" s="164" t="s">
        <v>521</v>
      </c>
      <c r="B6649" s="164" t="s">
        <v>647</v>
      </c>
      <c r="C6649" s="164" t="s">
        <v>523</v>
      </c>
      <c r="D6649" s="164" t="s">
        <v>525</v>
      </c>
      <c r="E6649" s="164" t="s">
        <v>525</v>
      </c>
      <c r="F6649" s="193">
        <v>45744</v>
      </c>
      <c r="G6649" s="164" t="s">
        <v>650</v>
      </c>
      <c r="H6649" s="194">
        <v>718210</v>
      </c>
      <c r="I6649" s="164" t="s">
        <v>16</v>
      </c>
      <c r="L6649" s="164">
        <v>2024</v>
      </c>
      <c r="M6649" s="164" t="s">
        <v>525</v>
      </c>
      <c r="N6649" s="164" t="s">
        <v>569</v>
      </c>
    </row>
    <row r="6650" spans="1:15" s="164" customFormat="1" ht="15" x14ac:dyDescent="0.15">
      <c r="A6650" s="164" t="s">
        <v>521</v>
      </c>
      <c r="B6650" s="164" t="s">
        <v>609</v>
      </c>
      <c r="C6650" s="164" t="s">
        <v>523</v>
      </c>
      <c r="D6650" s="164" t="s">
        <v>530</v>
      </c>
      <c r="E6650" s="164" t="s">
        <v>517</v>
      </c>
      <c r="F6650" s="193">
        <v>45744</v>
      </c>
      <c r="G6650" s="164" t="s">
        <v>25</v>
      </c>
      <c r="H6650" s="194">
        <v>-3520000</v>
      </c>
      <c r="I6650" s="164" t="s">
        <v>16</v>
      </c>
      <c r="J6650" s="164">
        <v>8800</v>
      </c>
      <c r="L6650" s="164">
        <v>2025</v>
      </c>
      <c r="M6650" s="164" t="s">
        <v>525</v>
      </c>
      <c r="N6650" s="164" t="s">
        <v>526</v>
      </c>
      <c r="O6650" s="164" t="s">
        <v>733</v>
      </c>
    </row>
    <row r="6651" spans="1:15" s="164" customFormat="1" ht="15" x14ac:dyDescent="0.15">
      <c r="A6651" s="164" t="s">
        <v>521</v>
      </c>
      <c r="B6651" s="164" t="s">
        <v>647</v>
      </c>
      <c r="C6651" s="164" t="s">
        <v>535</v>
      </c>
      <c r="D6651" s="164" t="s">
        <v>525</v>
      </c>
      <c r="E6651" s="164" t="s">
        <v>519</v>
      </c>
      <c r="F6651" s="193">
        <v>45744</v>
      </c>
      <c r="G6651" s="164" t="s">
        <v>650</v>
      </c>
      <c r="H6651" s="194">
        <v>43721</v>
      </c>
      <c r="I6651" s="164" t="s">
        <v>16</v>
      </c>
      <c r="L6651" s="164">
        <v>2024</v>
      </c>
      <c r="M6651" s="164" t="s">
        <v>525</v>
      </c>
      <c r="N6651" s="164" t="s">
        <v>569</v>
      </c>
    </row>
    <row r="6652" spans="1:15" s="164" customFormat="1" ht="15" x14ac:dyDescent="0.15">
      <c r="A6652" s="164" t="s">
        <v>521</v>
      </c>
      <c r="B6652" s="164" t="s">
        <v>609</v>
      </c>
      <c r="C6652" s="164" t="s">
        <v>523</v>
      </c>
      <c r="D6652" s="164" t="s">
        <v>530</v>
      </c>
      <c r="E6652" s="164" t="s">
        <v>518</v>
      </c>
      <c r="F6652" s="193">
        <v>45744</v>
      </c>
      <c r="G6652" s="164" t="s">
        <v>25</v>
      </c>
      <c r="H6652" s="194">
        <v>1200</v>
      </c>
      <c r="I6652" s="164" t="s">
        <v>16</v>
      </c>
      <c r="J6652" s="164">
        <v>3</v>
      </c>
      <c r="L6652" s="164">
        <v>2025</v>
      </c>
      <c r="M6652" s="164" t="s">
        <v>525</v>
      </c>
      <c r="N6652" s="164" t="s">
        <v>526</v>
      </c>
      <c r="O6652" s="164" t="s">
        <v>755</v>
      </c>
    </row>
    <row r="6653" spans="1:15" s="164" customFormat="1" ht="15" x14ac:dyDescent="0.15">
      <c r="A6653" s="164" t="s">
        <v>521</v>
      </c>
      <c r="B6653" s="164" t="s">
        <v>647</v>
      </c>
      <c r="C6653" s="164" t="s">
        <v>523</v>
      </c>
      <c r="D6653" s="164" t="s">
        <v>525</v>
      </c>
      <c r="E6653" s="164" t="s">
        <v>519</v>
      </c>
      <c r="F6653" s="193">
        <v>45744</v>
      </c>
      <c r="G6653" s="164" t="s">
        <v>650</v>
      </c>
      <c r="H6653" s="194">
        <v>454232</v>
      </c>
      <c r="I6653" s="164" t="s">
        <v>16</v>
      </c>
      <c r="L6653" s="164">
        <v>2024</v>
      </c>
      <c r="M6653" s="164" t="s">
        <v>525</v>
      </c>
      <c r="N6653" s="164" t="s">
        <v>569</v>
      </c>
    </row>
    <row r="6654" spans="1:15" s="164" customFormat="1" ht="15" x14ac:dyDescent="0.15">
      <c r="A6654" s="164" t="s">
        <v>521</v>
      </c>
      <c r="B6654" s="164" t="s">
        <v>609</v>
      </c>
      <c r="C6654" s="164" t="s">
        <v>523</v>
      </c>
      <c r="D6654" s="164" t="s">
        <v>530</v>
      </c>
      <c r="E6654" s="164" t="s">
        <v>517</v>
      </c>
      <c r="F6654" s="193">
        <v>45744</v>
      </c>
      <c r="G6654" s="164" t="s">
        <v>25</v>
      </c>
      <c r="H6654" s="194">
        <v>800</v>
      </c>
      <c r="I6654" s="164" t="s">
        <v>16</v>
      </c>
      <c r="J6654" s="164">
        <v>22</v>
      </c>
      <c r="L6654" s="164">
        <v>2025</v>
      </c>
      <c r="M6654" s="164" t="s">
        <v>525</v>
      </c>
      <c r="N6654" s="164" t="s">
        <v>526</v>
      </c>
      <c r="O6654" s="164" t="s">
        <v>755</v>
      </c>
    </row>
    <row r="6655" spans="1:15" s="164" customFormat="1" ht="15" x14ac:dyDescent="0.15">
      <c r="A6655" s="164" t="s">
        <v>521</v>
      </c>
      <c r="B6655" s="164" t="s">
        <v>647</v>
      </c>
      <c r="C6655" s="164" t="s">
        <v>523</v>
      </c>
      <c r="D6655" s="164" t="s">
        <v>525</v>
      </c>
      <c r="E6655" s="164" t="s">
        <v>531</v>
      </c>
      <c r="F6655" s="193">
        <v>45744</v>
      </c>
      <c r="G6655" s="164" t="s">
        <v>650</v>
      </c>
      <c r="H6655" s="194">
        <v>2033990</v>
      </c>
      <c r="I6655" s="164" t="s">
        <v>16</v>
      </c>
      <c r="L6655" s="164">
        <v>2024</v>
      </c>
      <c r="M6655" s="164" t="s">
        <v>525</v>
      </c>
      <c r="N6655" s="164" t="s">
        <v>569</v>
      </c>
    </row>
    <row r="6656" spans="1:15" s="164" customFormat="1" ht="15" x14ac:dyDescent="0.15">
      <c r="A6656" s="164" t="s">
        <v>521</v>
      </c>
      <c r="B6656" s="164" t="s">
        <v>647</v>
      </c>
      <c r="C6656" s="164" t="s">
        <v>523</v>
      </c>
      <c r="D6656" s="164" t="s">
        <v>525</v>
      </c>
      <c r="E6656" s="164" t="s">
        <v>531</v>
      </c>
      <c r="F6656" s="193">
        <v>45744</v>
      </c>
      <c r="G6656" s="164" t="s">
        <v>648</v>
      </c>
      <c r="H6656" s="194">
        <v>51110</v>
      </c>
      <c r="I6656" s="164" t="s">
        <v>16</v>
      </c>
      <c r="L6656" s="164">
        <v>2024</v>
      </c>
      <c r="M6656" s="164" t="s">
        <v>525</v>
      </c>
      <c r="N6656" s="164" t="s">
        <v>569</v>
      </c>
    </row>
    <row r="6657" spans="1:15" s="164" customFormat="1" ht="15" x14ac:dyDescent="0.15">
      <c r="A6657" s="164" t="s">
        <v>521</v>
      </c>
      <c r="B6657" s="164" t="s">
        <v>617</v>
      </c>
      <c r="C6657" s="164" t="s">
        <v>523</v>
      </c>
      <c r="D6657" s="164" t="s">
        <v>525</v>
      </c>
      <c r="E6657" s="164" t="s">
        <v>519</v>
      </c>
      <c r="F6657" s="193">
        <v>45744</v>
      </c>
      <c r="G6657" s="164" t="s">
        <v>651</v>
      </c>
      <c r="H6657" s="194">
        <v>47135</v>
      </c>
      <c r="I6657" s="164" t="s">
        <v>16</v>
      </c>
      <c r="L6657" s="164">
        <v>2024</v>
      </c>
      <c r="M6657" s="164" t="s">
        <v>525</v>
      </c>
      <c r="N6657" s="164" t="s">
        <v>569</v>
      </c>
    </row>
    <row r="6658" spans="1:15" s="164" customFormat="1" ht="15" x14ac:dyDescent="0.15">
      <c r="A6658" s="164" t="s">
        <v>521</v>
      </c>
      <c r="B6658" s="164" t="s">
        <v>647</v>
      </c>
      <c r="C6658" s="164" t="s">
        <v>523</v>
      </c>
      <c r="D6658" s="164" t="s">
        <v>525</v>
      </c>
      <c r="E6658" s="164" t="s">
        <v>531</v>
      </c>
      <c r="F6658" s="193">
        <v>45744</v>
      </c>
      <c r="G6658" s="164" t="s">
        <v>651</v>
      </c>
      <c r="H6658" s="194">
        <v>318294</v>
      </c>
      <c r="I6658" s="164" t="s">
        <v>16</v>
      </c>
      <c r="L6658" s="164">
        <v>2024</v>
      </c>
      <c r="M6658" s="164" t="s">
        <v>525</v>
      </c>
      <c r="N6658" s="164" t="s">
        <v>569</v>
      </c>
    </row>
    <row r="6659" spans="1:15" s="164" customFormat="1" ht="15" x14ac:dyDescent="0.15">
      <c r="A6659" s="164" t="s">
        <v>521</v>
      </c>
      <c r="B6659" s="164" t="s">
        <v>647</v>
      </c>
      <c r="C6659" s="164" t="s">
        <v>523</v>
      </c>
      <c r="D6659" s="164" t="s">
        <v>525</v>
      </c>
      <c r="E6659" s="164" t="s">
        <v>525</v>
      </c>
      <c r="F6659" s="193">
        <v>45744</v>
      </c>
      <c r="G6659" s="164" t="s">
        <v>649</v>
      </c>
      <c r="H6659" s="194">
        <v>1037001</v>
      </c>
      <c r="I6659" s="164" t="s">
        <v>16</v>
      </c>
      <c r="L6659" s="164">
        <v>2024</v>
      </c>
      <c r="M6659" s="164" t="s">
        <v>525</v>
      </c>
      <c r="N6659" s="164" t="s">
        <v>569</v>
      </c>
    </row>
    <row r="6660" spans="1:15" s="164" customFormat="1" ht="15" x14ac:dyDescent="0.15">
      <c r="A6660" s="164" t="s">
        <v>521</v>
      </c>
      <c r="B6660" s="164" t="s">
        <v>647</v>
      </c>
      <c r="C6660" s="164" t="s">
        <v>523</v>
      </c>
      <c r="D6660" s="164" t="s">
        <v>525</v>
      </c>
      <c r="E6660" s="164" t="s">
        <v>525</v>
      </c>
      <c r="F6660" s="193">
        <v>45744</v>
      </c>
      <c r="G6660" s="164" t="s">
        <v>656</v>
      </c>
      <c r="H6660" s="194">
        <v>99792</v>
      </c>
      <c r="I6660" s="164" t="s">
        <v>16</v>
      </c>
      <c r="L6660" s="164">
        <v>2024</v>
      </c>
      <c r="M6660" s="164" t="s">
        <v>525</v>
      </c>
      <c r="N6660" s="164" t="s">
        <v>569</v>
      </c>
    </row>
    <row r="6661" spans="1:15" s="164" customFormat="1" ht="15" x14ac:dyDescent="0.15">
      <c r="A6661" s="164" t="s">
        <v>521</v>
      </c>
      <c r="B6661" s="164" t="s">
        <v>617</v>
      </c>
      <c r="C6661" s="164" t="s">
        <v>523</v>
      </c>
      <c r="D6661" s="164" t="s">
        <v>525</v>
      </c>
      <c r="E6661" s="164" t="s">
        <v>519</v>
      </c>
      <c r="F6661" s="193">
        <v>45744</v>
      </c>
      <c r="G6661" s="164" t="s">
        <v>587</v>
      </c>
      <c r="H6661" s="194">
        <v>143000</v>
      </c>
      <c r="I6661" s="164" t="s">
        <v>22</v>
      </c>
      <c r="L6661" s="164">
        <v>2024</v>
      </c>
      <c r="M6661" s="164" t="s">
        <v>525</v>
      </c>
      <c r="N6661" s="164" t="s">
        <v>569</v>
      </c>
    </row>
    <row r="6662" spans="1:15" s="164" customFormat="1" ht="15" x14ac:dyDescent="0.15">
      <c r="A6662" s="164" t="s">
        <v>521</v>
      </c>
      <c r="B6662" s="164" t="s">
        <v>617</v>
      </c>
      <c r="C6662" s="164" t="s">
        <v>523</v>
      </c>
      <c r="D6662" s="164" t="s">
        <v>525</v>
      </c>
      <c r="E6662" s="164" t="s">
        <v>531</v>
      </c>
      <c r="F6662" s="193">
        <v>45744</v>
      </c>
      <c r="G6662" s="164" t="s">
        <v>587</v>
      </c>
      <c r="H6662" s="194">
        <v>220000</v>
      </c>
      <c r="I6662" s="164" t="s">
        <v>22</v>
      </c>
      <c r="L6662" s="164">
        <v>2024</v>
      </c>
      <c r="M6662" s="164" t="s">
        <v>525</v>
      </c>
      <c r="N6662" s="164" t="s">
        <v>569</v>
      </c>
    </row>
    <row r="6663" spans="1:15" s="164" customFormat="1" ht="15" x14ac:dyDescent="0.15">
      <c r="A6663" s="164" t="s">
        <v>521</v>
      </c>
      <c r="B6663" s="164" t="s">
        <v>586</v>
      </c>
      <c r="C6663" s="164" t="s">
        <v>523</v>
      </c>
      <c r="D6663" s="164" t="s">
        <v>525</v>
      </c>
      <c r="E6663" s="164" t="s">
        <v>531</v>
      </c>
      <c r="F6663" s="193">
        <v>45744</v>
      </c>
      <c r="G6663" s="164" t="s">
        <v>587</v>
      </c>
      <c r="H6663" s="194">
        <v>123592</v>
      </c>
      <c r="I6663" s="164" t="s">
        <v>22</v>
      </c>
      <c r="L6663" s="164">
        <v>2024</v>
      </c>
      <c r="M6663" s="164" t="s">
        <v>525</v>
      </c>
      <c r="N6663" s="164" t="s">
        <v>569</v>
      </c>
    </row>
    <row r="6664" spans="1:15" s="164" customFormat="1" ht="15" x14ac:dyDescent="0.15">
      <c r="A6664" s="164" t="s">
        <v>521</v>
      </c>
      <c r="B6664" s="164" t="s">
        <v>617</v>
      </c>
      <c r="C6664" s="164" t="s">
        <v>523</v>
      </c>
      <c r="D6664" s="164" t="s">
        <v>525</v>
      </c>
      <c r="E6664" s="164" t="s">
        <v>525</v>
      </c>
      <c r="F6664" s="193">
        <v>45744</v>
      </c>
      <c r="G6664" s="164" t="s">
        <v>568</v>
      </c>
      <c r="H6664" s="194">
        <v>229264</v>
      </c>
      <c r="I6664" s="164" t="s">
        <v>22</v>
      </c>
      <c r="L6664" s="164">
        <v>2024</v>
      </c>
      <c r="M6664" s="164" t="s">
        <v>525</v>
      </c>
      <c r="N6664" s="164" t="s">
        <v>569</v>
      </c>
    </row>
    <row r="6665" spans="1:15" s="164" customFormat="1" ht="15" x14ac:dyDescent="0.15">
      <c r="A6665" s="164" t="s">
        <v>521</v>
      </c>
      <c r="B6665" s="164" t="s">
        <v>617</v>
      </c>
      <c r="C6665" s="164" t="s">
        <v>523</v>
      </c>
      <c r="D6665" s="164" t="s">
        <v>525</v>
      </c>
      <c r="E6665" s="164" t="s">
        <v>519</v>
      </c>
      <c r="F6665" s="193">
        <v>45744</v>
      </c>
      <c r="G6665" s="164" t="s">
        <v>589</v>
      </c>
      <c r="H6665" s="194">
        <v>1953600</v>
      </c>
      <c r="I6665" s="164" t="s">
        <v>22</v>
      </c>
      <c r="L6665" s="164">
        <v>2024</v>
      </c>
      <c r="M6665" s="164" t="s">
        <v>525</v>
      </c>
      <c r="N6665" s="164" t="s">
        <v>569</v>
      </c>
    </row>
    <row r="6666" spans="1:15" s="164" customFormat="1" ht="15" x14ac:dyDescent="0.15">
      <c r="A6666" s="164" t="s">
        <v>521</v>
      </c>
      <c r="B6666" s="164" t="s">
        <v>617</v>
      </c>
      <c r="C6666" s="164" t="s">
        <v>523</v>
      </c>
      <c r="D6666" s="164" t="s">
        <v>525</v>
      </c>
      <c r="E6666" s="164" t="s">
        <v>531</v>
      </c>
      <c r="F6666" s="193">
        <v>45744</v>
      </c>
      <c r="G6666" s="164" t="s">
        <v>589</v>
      </c>
      <c r="H6666" s="194">
        <v>1612160</v>
      </c>
      <c r="I6666" s="164" t="s">
        <v>22</v>
      </c>
      <c r="L6666" s="164">
        <v>2024</v>
      </c>
      <c r="M6666" s="164" t="s">
        <v>525</v>
      </c>
      <c r="N6666" s="164" t="s">
        <v>569</v>
      </c>
    </row>
    <row r="6667" spans="1:15" s="164" customFormat="1" ht="15" x14ac:dyDescent="0.15">
      <c r="A6667" s="164" t="s">
        <v>521</v>
      </c>
      <c r="B6667" s="164" t="s">
        <v>686</v>
      </c>
      <c r="C6667" s="164" t="s">
        <v>523</v>
      </c>
      <c r="D6667" s="164" t="s">
        <v>525</v>
      </c>
      <c r="E6667" s="164" t="s">
        <v>525</v>
      </c>
      <c r="F6667" s="193">
        <v>45744</v>
      </c>
      <c r="G6667" s="164" t="s">
        <v>589</v>
      </c>
      <c r="H6667" s="194">
        <v>158822</v>
      </c>
      <c r="I6667" s="164" t="s">
        <v>22</v>
      </c>
      <c r="L6667" s="164">
        <v>2024</v>
      </c>
      <c r="M6667" s="164" t="s">
        <v>525</v>
      </c>
      <c r="N6667" s="164" t="s">
        <v>569</v>
      </c>
    </row>
    <row r="6668" spans="1:15" s="164" customFormat="1" ht="15" x14ac:dyDescent="0.15">
      <c r="A6668" s="164" t="s">
        <v>521</v>
      </c>
      <c r="B6668" s="164" t="s">
        <v>586</v>
      </c>
      <c r="C6668" s="164" t="s">
        <v>523</v>
      </c>
      <c r="D6668" s="164" t="s">
        <v>525</v>
      </c>
      <c r="E6668" s="164" t="s">
        <v>531</v>
      </c>
      <c r="F6668" s="193">
        <v>45744</v>
      </c>
      <c r="G6668" s="164" t="s">
        <v>23</v>
      </c>
      <c r="H6668" s="194">
        <v>86724</v>
      </c>
      <c r="I6668" s="164" t="s">
        <v>22</v>
      </c>
      <c r="L6668" s="164">
        <v>2024</v>
      </c>
      <c r="M6668" s="164" t="s">
        <v>525</v>
      </c>
      <c r="N6668" s="164" t="s">
        <v>569</v>
      </c>
    </row>
    <row r="6669" spans="1:15" s="164" customFormat="1" ht="15" x14ac:dyDescent="0.15">
      <c r="A6669" s="164" t="s">
        <v>521</v>
      </c>
      <c r="B6669" s="164" t="s">
        <v>609</v>
      </c>
      <c r="C6669" s="164" t="s">
        <v>523</v>
      </c>
      <c r="D6669" s="164" t="s">
        <v>530</v>
      </c>
      <c r="E6669" s="164" t="s">
        <v>518</v>
      </c>
      <c r="F6669" s="193">
        <v>45744</v>
      </c>
      <c r="G6669" s="164" t="s">
        <v>25</v>
      </c>
      <c r="H6669" s="194">
        <v>870000</v>
      </c>
      <c r="I6669" s="164" t="s">
        <v>16</v>
      </c>
      <c r="J6669" s="164">
        <v>1200</v>
      </c>
      <c r="L6669" s="164">
        <v>2025</v>
      </c>
      <c r="M6669" s="164" t="s">
        <v>525</v>
      </c>
      <c r="N6669" s="164" t="s">
        <v>526</v>
      </c>
    </row>
    <row r="6670" spans="1:15" s="164" customFormat="1" ht="15" x14ac:dyDescent="0.15">
      <c r="A6670" s="164" t="s">
        <v>521</v>
      </c>
      <c r="B6670" s="164" t="s">
        <v>609</v>
      </c>
      <c r="C6670" s="164" t="s">
        <v>523</v>
      </c>
      <c r="D6670" s="164" t="s">
        <v>530</v>
      </c>
      <c r="E6670" s="164" t="s">
        <v>517</v>
      </c>
      <c r="F6670" s="193">
        <v>45744</v>
      </c>
      <c r="G6670" s="164" t="s">
        <v>25</v>
      </c>
      <c r="H6670" s="194">
        <v>515200</v>
      </c>
      <c r="I6670" s="164" t="s">
        <v>16</v>
      </c>
      <c r="J6670" s="164">
        <v>1288</v>
      </c>
      <c r="L6670" s="164">
        <v>2025</v>
      </c>
      <c r="M6670" s="164" t="s">
        <v>525</v>
      </c>
      <c r="N6670" s="164" t="s">
        <v>526</v>
      </c>
      <c r="O6670" s="164" t="s">
        <v>754</v>
      </c>
    </row>
    <row r="6671" spans="1:15" s="164" customFormat="1" ht="15" x14ac:dyDescent="0.15">
      <c r="A6671" s="164" t="s">
        <v>521</v>
      </c>
      <c r="B6671" s="164" t="s">
        <v>609</v>
      </c>
      <c r="C6671" s="164" t="s">
        <v>523</v>
      </c>
      <c r="D6671" s="164" t="s">
        <v>530</v>
      </c>
      <c r="E6671" s="164" t="s">
        <v>518</v>
      </c>
      <c r="F6671" s="193">
        <v>45743</v>
      </c>
      <c r="G6671" s="164" t="s">
        <v>25</v>
      </c>
      <c r="H6671" s="194">
        <v>-519825</v>
      </c>
      <c r="I6671" s="164" t="s">
        <v>16</v>
      </c>
      <c r="J6671" s="164">
        <v>717</v>
      </c>
      <c r="L6671" s="164">
        <v>2025</v>
      </c>
      <c r="M6671" s="164" t="s">
        <v>525</v>
      </c>
      <c r="N6671" s="164" t="s">
        <v>526</v>
      </c>
      <c r="O6671" s="164" t="s">
        <v>725</v>
      </c>
    </row>
    <row r="6672" spans="1:15" s="164" customFormat="1" ht="15" x14ac:dyDescent="0.15">
      <c r="A6672" s="164" t="s">
        <v>521</v>
      </c>
      <c r="B6672" s="164" t="s">
        <v>609</v>
      </c>
      <c r="C6672" s="164" t="s">
        <v>523</v>
      </c>
      <c r="D6672" s="164" t="s">
        <v>530</v>
      </c>
      <c r="E6672" s="164" t="s">
        <v>517</v>
      </c>
      <c r="F6672" s="193">
        <v>45743</v>
      </c>
      <c r="G6672" s="164" t="s">
        <v>25</v>
      </c>
      <c r="H6672" s="194">
        <v>-2880000</v>
      </c>
      <c r="I6672" s="164" t="s">
        <v>16</v>
      </c>
      <c r="J6672" s="164">
        <v>7200</v>
      </c>
      <c r="L6672" s="164">
        <v>2025</v>
      </c>
      <c r="M6672" s="164" t="s">
        <v>525</v>
      </c>
      <c r="N6672" s="164" t="s">
        <v>526</v>
      </c>
      <c r="O6672" s="164" t="s">
        <v>733</v>
      </c>
    </row>
    <row r="6673" spans="1:15" s="164" customFormat="1" ht="15" x14ac:dyDescent="0.15">
      <c r="A6673" s="164" t="s">
        <v>521</v>
      </c>
      <c r="B6673" s="164" t="s">
        <v>609</v>
      </c>
      <c r="C6673" s="164" t="s">
        <v>523</v>
      </c>
      <c r="D6673" s="164" t="s">
        <v>530</v>
      </c>
      <c r="E6673" s="164" t="s">
        <v>517</v>
      </c>
      <c r="F6673" s="193">
        <v>45743</v>
      </c>
      <c r="G6673" s="164" t="s">
        <v>25</v>
      </c>
      <c r="H6673" s="194">
        <v>-2340300</v>
      </c>
      <c r="I6673" s="164" t="s">
        <v>16</v>
      </c>
      <c r="J6673" s="164">
        <v>3228</v>
      </c>
      <c r="L6673" s="164">
        <v>2025</v>
      </c>
      <c r="M6673" s="164" t="s">
        <v>525</v>
      </c>
      <c r="N6673" s="164" t="s">
        <v>526</v>
      </c>
      <c r="O6673" s="164" t="s">
        <v>725</v>
      </c>
    </row>
    <row r="6674" spans="1:15" s="164" customFormat="1" ht="15" x14ac:dyDescent="0.15">
      <c r="A6674" s="164" t="s">
        <v>521</v>
      </c>
      <c r="B6674" s="164" t="s">
        <v>609</v>
      </c>
      <c r="C6674" s="164" t="s">
        <v>523</v>
      </c>
      <c r="D6674" s="164" t="s">
        <v>530</v>
      </c>
      <c r="E6674" s="164" t="s">
        <v>517</v>
      </c>
      <c r="F6674" s="193">
        <v>45743</v>
      </c>
      <c r="G6674" s="164" t="s">
        <v>25</v>
      </c>
      <c r="H6674" s="194">
        <v>448000</v>
      </c>
      <c r="I6674" s="164" t="s">
        <v>16</v>
      </c>
      <c r="J6674" s="164">
        <v>1120</v>
      </c>
      <c r="L6674" s="164">
        <v>2025</v>
      </c>
      <c r="M6674" s="164" t="s">
        <v>525</v>
      </c>
      <c r="N6674" s="164" t="s">
        <v>526</v>
      </c>
      <c r="O6674" s="164" t="s">
        <v>756</v>
      </c>
    </row>
    <row r="6675" spans="1:15" s="164" customFormat="1" ht="15" x14ac:dyDescent="0.15">
      <c r="A6675" s="164" t="s">
        <v>521</v>
      </c>
      <c r="B6675" s="164" t="s">
        <v>609</v>
      </c>
      <c r="C6675" s="164" t="s">
        <v>523</v>
      </c>
      <c r="D6675" s="164" t="s">
        <v>530</v>
      </c>
      <c r="E6675" s="164" t="s">
        <v>518</v>
      </c>
      <c r="F6675" s="193">
        <v>45743</v>
      </c>
      <c r="G6675" s="164" t="s">
        <v>25</v>
      </c>
      <c r="H6675" s="194">
        <v>-640000</v>
      </c>
      <c r="I6675" s="164" t="s">
        <v>16</v>
      </c>
      <c r="J6675" s="164">
        <v>1600</v>
      </c>
      <c r="L6675" s="164">
        <v>2025</v>
      </c>
      <c r="M6675" s="164" t="s">
        <v>525</v>
      </c>
      <c r="N6675" s="164" t="s">
        <v>526</v>
      </c>
      <c r="O6675" s="164" t="s">
        <v>733</v>
      </c>
    </row>
    <row r="6676" spans="1:15" s="164" customFormat="1" ht="15" x14ac:dyDescent="0.15">
      <c r="A6676" s="164" t="s">
        <v>521</v>
      </c>
      <c r="B6676" s="164" t="s">
        <v>647</v>
      </c>
      <c r="C6676" s="164" t="s">
        <v>523</v>
      </c>
      <c r="D6676" s="164" t="s">
        <v>525</v>
      </c>
      <c r="E6676" s="164" t="s">
        <v>531</v>
      </c>
      <c r="F6676" s="193">
        <v>45743</v>
      </c>
      <c r="G6676" s="164" t="s">
        <v>653</v>
      </c>
      <c r="H6676" s="194">
        <v>542920</v>
      </c>
      <c r="I6676" s="164" t="s">
        <v>22</v>
      </c>
      <c r="L6676" s="164">
        <v>2024</v>
      </c>
      <c r="M6676" s="164" t="s">
        <v>525</v>
      </c>
      <c r="N6676" s="164" t="s">
        <v>569</v>
      </c>
    </row>
    <row r="6677" spans="1:15" s="164" customFormat="1" ht="15" x14ac:dyDescent="0.15">
      <c r="A6677" s="164" t="s">
        <v>521</v>
      </c>
      <c r="B6677" s="164" t="s">
        <v>617</v>
      </c>
      <c r="C6677" s="164" t="s">
        <v>523</v>
      </c>
      <c r="D6677" s="164" t="s">
        <v>525</v>
      </c>
      <c r="E6677" s="164" t="s">
        <v>531</v>
      </c>
      <c r="F6677" s="193">
        <v>45743</v>
      </c>
      <c r="G6677" s="164" t="s">
        <v>568</v>
      </c>
      <c r="H6677" s="194">
        <v>76032</v>
      </c>
      <c r="I6677" s="164" t="s">
        <v>22</v>
      </c>
      <c r="L6677" s="164">
        <v>2024</v>
      </c>
      <c r="M6677" s="164" t="s">
        <v>525</v>
      </c>
      <c r="N6677" s="164" t="s">
        <v>569</v>
      </c>
    </row>
    <row r="6678" spans="1:15" s="164" customFormat="1" ht="15" x14ac:dyDescent="0.15">
      <c r="A6678" s="164" t="s">
        <v>521</v>
      </c>
      <c r="B6678" s="164" t="s">
        <v>617</v>
      </c>
      <c r="C6678" s="164" t="s">
        <v>523</v>
      </c>
      <c r="D6678" s="164" t="s">
        <v>525</v>
      </c>
      <c r="E6678" s="164" t="s">
        <v>525</v>
      </c>
      <c r="F6678" s="193">
        <v>45743</v>
      </c>
      <c r="G6678" s="164" t="s">
        <v>589</v>
      </c>
      <c r="H6678" s="194">
        <v>111197</v>
      </c>
      <c r="I6678" s="164" t="s">
        <v>22</v>
      </c>
      <c r="L6678" s="164">
        <v>2024</v>
      </c>
      <c r="M6678" s="164" t="s">
        <v>525</v>
      </c>
      <c r="N6678" s="164" t="s">
        <v>569</v>
      </c>
    </row>
    <row r="6679" spans="1:15" s="164" customFormat="1" ht="15" x14ac:dyDescent="0.15">
      <c r="A6679" s="164" t="s">
        <v>521</v>
      </c>
      <c r="B6679" s="164" t="s">
        <v>617</v>
      </c>
      <c r="C6679" s="164" t="s">
        <v>523</v>
      </c>
      <c r="D6679" s="164" t="s">
        <v>525</v>
      </c>
      <c r="E6679" s="164" t="s">
        <v>531</v>
      </c>
      <c r="F6679" s="193">
        <v>45743</v>
      </c>
      <c r="G6679" s="164" t="s">
        <v>589</v>
      </c>
      <c r="H6679" s="194">
        <v>79200</v>
      </c>
      <c r="I6679" s="164" t="s">
        <v>22</v>
      </c>
      <c r="L6679" s="164">
        <v>2024</v>
      </c>
      <c r="M6679" s="164" t="s">
        <v>525</v>
      </c>
      <c r="N6679" s="164" t="s">
        <v>569</v>
      </c>
    </row>
    <row r="6680" spans="1:15" s="164" customFormat="1" ht="15" x14ac:dyDescent="0.15">
      <c r="A6680" s="164" t="s">
        <v>521</v>
      </c>
      <c r="B6680" s="164" t="s">
        <v>603</v>
      </c>
      <c r="C6680" s="164" t="s">
        <v>523</v>
      </c>
      <c r="D6680" s="164" t="s">
        <v>525</v>
      </c>
      <c r="E6680" s="164" t="s">
        <v>525</v>
      </c>
      <c r="F6680" s="193">
        <v>45743</v>
      </c>
      <c r="G6680" s="164" t="s">
        <v>604</v>
      </c>
      <c r="H6680" s="194">
        <v>49927</v>
      </c>
      <c r="I6680" s="164" t="s">
        <v>22</v>
      </c>
      <c r="L6680" s="164">
        <v>2024</v>
      </c>
      <c r="M6680" s="164" t="s">
        <v>525</v>
      </c>
      <c r="N6680" s="164" t="s">
        <v>569</v>
      </c>
    </row>
    <row r="6681" spans="1:15" s="164" customFormat="1" ht="15" x14ac:dyDescent="0.15">
      <c r="A6681" s="164" t="s">
        <v>521</v>
      </c>
      <c r="B6681" s="164" t="s">
        <v>617</v>
      </c>
      <c r="C6681" s="164" t="s">
        <v>523</v>
      </c>
      <c r="D6681" s="164" t="s">
        <v>525</v>
      </c>
      <c r="E6681" s="164" t="s">
        <v>525</v>
      </c>
      <c r="F6681" s="193">
        <v>45743</v>
      </c>
      <c r="G6681" s="164" t="s">
        <v>23</v>
      </c>
      <c r="H6681" s="194">
        <v>251810</v>
      </c>
      <c r="I6681" s="164" t="s">
        <v>22</v>
      </c>
      <c r="L6681" s="164">
        <v>2024</v>
      </c>
      <c r="M6681" s="164" t="s">
        <v>525</v>
      </c>
      <c r="N6681" s="164" t="s">
        <v>569</v>
      </c>
    </row>
    <row r="6682" spans="1:15" s="164" customFormat="1" ht="15" x14ac:dyDescent="0.15">
      <c r="A6682" s="164" t="s">
        <v>521</v>
      </c>
      <c r="B6682" s="164" t="s">
        <v>617</v>
      </c>
      <c r="C6682" s="164" t="s">
        <v>523</v>
      </c>
      <c r="D6682" s="164" t="s">
        <v>525</v>
      </c>
      <c r="E6682" s="164" t="s">
        <v>531</v>
      </c>
      <c r="F6682" s="193">
        <v>45743</v>
      </c>
      <c r="G6682" s="164" t="s">
        <v>23</v>
      </c>
      <c r="H6682" s="194">
        <v>1936000</v>
      </c>
      <c r="I6682" s="164" t="s">
        <v>22</v>
      </c>
      <c r="L6682" s="164">
        <v>2024</v>
      </c>
      <c r="M6682" s="164" t="s">
        <v>525</v>
      </c>
      <c r="N6682" s="164" t="s">
        <v>569</v>
      </c>
    </row>
    <row r="6683" spans="1:15" s="164" customFormat="1" ht="15" x14ac:dyDescent="0.15">
      <c r="A6683" s="164" t="s">
        <v>521</v>
      </c>
      <c r="B6683" s="164" t="s">
        <v>647</v>
      </c>
      <c r="C6683" s="164" t="s">
        <v>523</v>
      </c>
      <c r="D6683" s="164" t="s">
        <v>525</v>
      </c>
      <c r="E6683" s="164" t="s">
        <v>531</v>
      </c>
      <c r="F6683" s="193">
        <v>45743</v>
      </c>
      <c r="G6683" s="164" t="s">
        <v>23</v>
      </c>
      <c r="H6683" s="194">
        <v>165000</v>
      </c>
      <c r="I6683" s="164" t="s">
        <v>22</v>
      </c>
      <c r="L6683" s="164">
        <v>2024</v>
      </c>
      <c r="M6683" s="164" t="s">
        <v>525</v>
      </c>
      <c r="N6683" s="164" t="s">
        <v>569</v>
      </c>
    </row>
    <row r="6684" spans="1:15" s="164" customFormat="1" ht="15" x14ac:dyDescent="0.15">
      <c r="A6684" s="164" t="s">
        <v>521</v>
      </c>
      <c r="B6684" s="164" t="s">
        <v>617</v>
      </c>
      <c r="C6684" s="164" t="s">
        <v>523</v>
      </c>
      <c r="D6684" s="164" t="s">
        <v>525</v>
      </c>
      <c r="E6684" s="164" t="s">
        <v>531</v>
      </c>
      <c r="F6684" s="193">
        <v>45743</v>
      </c>
      <c r="G6684" s="164" t="s">
        <v>621</v>
      </c>
      <c r="H6684" s="194">
        <v>572000</v>
      </c>
      <c r="I6684" s="164" t="s">
        <v>22</v>
      </c>
      <c r="L6684" s="164">
        <v>2024</v>
      </c>
      <c r="M6684" s="164" t="s">
        <v>525</v>
      </c>
      <c r="N6684" s="164" t="s">
        <v>569</v>
      </c>
    </row>
    <row r="6685" spans="1:15" s="164" customFormat="1" ht="15" x14ac:dyDescent="0.15">
      <c r="A6685" s="164" t="s">
        <v>521</v>
      </c>
      <c r="B6685" s="164" t="s">
        <v>586</v>
      </c>
      <c r="C6685" s="164" t="s">
        <v>523</v>
      </c>
      <c r="D6685" s="164" t="s">
        <v>525</v>
      </c>
      <c r="E6685" s="164" t="s">
        <v>531</v>
      </c>
      <c r="F6685" s="193">
        <v>45743</v>
      </c>
      <c r="G6685" s="164" t="s">
        <v>722</v>
      </c>
      <c r="H6685" s="194">
        <v>90409</v>
      </c>
      <c r="I6685" s="164" t="s">
        <v>22</v>
      </c>
      <c r="L6685" s="164">
        <v>2024</v>
      </c>
      <c r="M6685" s="164" t="s">
        <v>525</v>
      </c>
      <c r="N6685" s="164" t="s">
        <v>569</v>
      </c>
    </row>
    <row r="6686" spans="1:15" s="164" customFormat="1" ht="15" x14ac:dyDescent="0.15">
      <c r="A6686" s="164" t="s">
        <v>521</v>
      </c>
      <c r="B6686" s="164" t="s">
        <v>647</v>
      </c>
      <c r="C6686" s="164" t="s">
        <v>523</v>
      </c>
      <c r="D6686" s="164" t="s">
        <v>525</v>
      </c>
      <c r="E6686" s="164" t="s">
        <v>525</v>
      </c>
      <c r="F6686" s="193">
        <v>45743</v>
      </c>
      <c r="G6686" s="164" t="s">
        <v>650</v>
      </c>
      <c r="H6686" s="194">
        <v>1009642</v>
      </c>
      <c r="I6686" s="164" t="s">
        <v>16</v>
      </c>
      <c r="L6686" s="164">
        <v>2024</v>
      </c>
      <c r="M6686" s="164" t="s">
        <v>525</v>
      </c>
      <c r="N6686" s="164" t="s">
        <v>569</v>
      </c>
    </row>
    <row r="6687" spans="1:15" s="164" customFormat="1" ht="15" x14ac:dyDescent="0.15">
      <c r="A6687" s="164" t="s">
        <v>521</v>
      </c>
      <c r="B6687" s="164" t="s">
        <v>647</v>
      </c>
      <c r="C6687" s="164" t="s">
        <v>535</v>
      </c>
      <c r="D6687" s="164" t="s">
        <v>525</v>
      </c>
      <c r="E6687" s="164" t="s">
        <v>519</v>
      </c>
      <c r="F6687" s="193">
        <v>45743</v>
      </c>
      <c r="G6687" s="164" t="s">
        <v>650</v>
      </c>
      <c r="H6687" s="194">
        <v>55539</v>
      </c>
      <c r="I6687" s="164" t="s">
        <v>16</v>
      </c>
      <c r="L6687" s="164">
        <v>2024</v>
      </c>
      <c r="M6687" s="164" t="s">
        <v>525</v>
      </c>
      <c r="N6687" s="164" t="s">
        <v>569</v>
      </c>
    </row>
    <row r="6688" spans="1:15" s="164" customFormat="1" ht="15" x14ac:dyDescent="0.15">
      <c r="A6688" s="164" t="s">
        <v>521</v>
      </c>
      <c r="B6688" s="164" t="s">
        <v>647</v>
      </c>
      <c r="C6688" s="164" t="s">
        <v>523</v>
      </c>
      <c r="D6688" s="164" t="s">
        <v>525</v>
      </c>
      <c r="E6688" s="164" t="s">
        <v>519</v>
      </c>
      <c r="F6688" s="193">
        <v>45743</v>
      </c>
      <c r="G6688" s="164" t="s">
        <v>650</v>
      </c>
      <c r="H6688" s="194">
        <v>500764</v>
      </c>
      <c r="I6688" s="164" t="s">
        <v>16</v>
      </c>
      <c r="L6688" s="164">
        <v>2024</v>
      </c>
      <c r="M6688" s="164" t="s">
        <v>525</v>
      </c>
      <c r="N6688" s="164" t="s">
        <v>569</v>
      </c>
    </row>
    <row r="6689" spans="1:15" s="164" customFormat="1" ht="15" x14ac:dyDescent="0.15">
      <c r="A6689" s="164" t="s">
        <v>521</v>
      </c>
      <c r="B6689" s="164" t="s">
        <v>647</v>
      </c>
      <c r="C6689" s="164" t="s">
        <v>523</v>
      </c>
      <c r="D6689" s="164" t="s">
        <v>525</v>
      </c>
      <c r="E6689" s="164" t="s">
        <v>531</v>
      </c>
      <c r="F6689" s="193">
        <v>45743</v>
      </c>
      <c r="G6689" s="164" t="s">
        <v>650</v>
      </c>
      <c r="H6689" s="194">
        <v>2687384</v>
      </c>
      <c r="I6689" s="164" t="s">
        <v>16</v>
      </c>
      <c r="L6689" s="164">
        <v>2024</v>
      </c>
      <c r="M6689" s="164" t="s">
        <v>525</v>
      </c>
      <c r="N6689" s="164" t="s">
        <v>569</v>
      </c>
    </row>
    <row r="6690" spans="1:15" s="164" customFormat="1" ht="15" x14ac:dyDescent="0.15">
      <c r="A6690" s="164" t="s">
        <v>521</v>
      </c>
      <c r="B6690" s="164" t="s">
        <v>647</v>
      </c>
      <c r="C6690" s="164" t="s">
        <v>523</v>
      </c>
      <c r="D6690" s="164" t="s">
        <v>525</v>
      </c>
      <c r="E6690" s="164" t="s">
        <v>525</v>
      </c>
      <c r="F6690" s="193">
        <v>45743</v>
      </c>
      <c r="G6690" s="164" t="s">
        <v>648</v>
      </c>
      <c r="H6690" s="194">
        <v>126307</v>
      </c>
      <c r="I6690" s="164" t="s">
        <v>16</v>
      </c>
      <c r="L6690" s="164">
        <v>2024</v>
      </c>
      <c r="M6690" s="164" t="s">
        <v>525</v>
      </c>
      <c r="N6690" s="164" t="s">
        <v>569</v>
      </c>
    </row>
    <row r="6691" spans="1:15" s="164" customFormat="1" ht="15" x14ac:dyDescent="0.15">
      <c r="A6691" s="164" t="s">
        <v>521</v>
      </c>
      <c r="B6691" s="164" t="s">
        <v>647</v>
      </c>
      <c r="C6691" s="164" t="s">
        <v>523</v>
      </c>
      <c r="D6691" s="164" t="s">
        <v>525</v>
      </c>
      <c r="E6691" s="164" t="s">
        <v>531</v>
      </c>
      <c r="F6691" s="193">
        <v>45743</v>
      </c>
      <c r="G6691" s="164" t="s">
        <v>648</v>
      </c>
      <c r="H6691" s="194">
        <v>53295</v>
      </c>
      <c r="I6691" s="164" t="s">
        <v>16</v>
      </c>
      <c r="L6691" s="164">
        <v>2024</v>
      </c>
      <c r="M6691" s="164" t="s">
        <v>525</v>
      </c>
      <c r="N6691" s="164" t="s">
        <v>569</v>
      </c>
    </row>
    <row r="6692" spans="1:15" s="164" customFormat="1" ht="15" x14ac:dyDescent="0.15">
      <c r="A6692" s="164" t="s">
        <v>521</v>
      </c>
      <c r="B6692" s="164" t="s">
        <v>647</v>
      </c>
      <c r="C6692" s="164" t="s">
        <v>523</v>
      </c>
      <c r="D6692" s="164" t="s">
        <v>525</v>
      </c>
      <c r="E6692" s="164" t="s">
        <v>525</v>
      </c>
      <c r="F6692" s="193">
        <v>45743</v>
      </c>
      <c r="G6692" s="164" t="s">
        <v>651</v>
      </c>
      <c r="H6692" s="194">
        <v>142203</v>
      </c>
      <c r="I6692" s="164" t="s">
        <v>16</v>
      </c>
      <c r="L6692" s="164">
        <v>2024</v>
      </c>
      <c r="M6692" s="164" t="s">
        <v>525</v>
      </c>
      <c r="N6692" s="164" t="s">
        <v>569</v>
      </c>
    </row>
    <row r="6693" spans="1:15" s="164" customFormat="1" ht="15" x14ac:dyDescent="0.15">
      <c r="A6693" s="164" t="s">
        <v>521</v>
      </c>
      <c r="B6693" s="164" t="s">
        <v>647</v>
      </c>
      <c r="C6693" s="164" t="s">
        <v>523</v>
      </c>
      <c r="D6693" s="164" t="s">
        <v>525</v>
      </c>
      <c r="E6693" s="164" t="s">
        <v>531</v>
      </c>
      <c r="F6693" s="193">
        <v>45743</v>
      </c>
      <c r="G6693" s="164" t="s">
        <v>651</v>
      </c>
      <c r="H6693" s="194">
        <v>47362</v>
      </c>
      <c r="I6693" s="164" t="s">
        <v>16</v>
      </c>
      <c r="L6693" s="164">
        <v>2024</v>
      </c>
      <c r="M6693" s="164" t="s">
        <v>525</v>
      </c>
      <c r="N6693" s="164" t="s">
        <v>569</v>
      </c>
    </row>
    <row r="6694" spans="1:15" s="164" customFormat="1" ht="15" x14ac:dyDescent="0.15">
      <c r="A6694" s="164" t="s">
        <v>521</v>
      </c>
      <c r="B6694" s="164" t="s">
        <v>647</v>
      </c>
      <c r="C6694" s="164" t="s">
        <v>523</v>
      </c>
      <c r="D6694" s="164" t="s">
        <v>525</v>
      </c>
      <c r="E6694" s="164" t="s">
        <v>525</v>
      </c>
      <c r="F6694" s="193">
        <v>45743</v>
      </c>
      <c r="G6694" s="164" t="s">
        <v>649</v>
      </c>
      <c r="H6694" s="194">
        <v>1876292</v>
      </c>
      <c r="I6694" s="164" t="s">
        <v>16</v>
      </c>
      <c r="L6694" s="164">
        <v>2024</v>
      </c>
      <c r="M6694" s="164" t="s">
        <v>525</v>
      </c>
      <c r="N6694" s="164" t="s">
        <v>569</v>
      </c>
    </row>
    <row r="6695" spans="1:15" s="164" customFormat="1" ht="15" x14ac:dyDescent="0.15">
      <c r="A6695" s="164" t="s">
        <v>521</v>
      </c>
      <c r="B6695" s="164" t="s">
        <v>647</v>
      </c>
      <c r="C6695" s="164" t="s">
        <v>523</v>
      </c>
      <c r="D6695" s="164" t="s">
        <v>525</v>
      </c>
      <c r="E6695" s="164" t="s">
        <v>531</v>
      </c>
      <c r="F6695" s="193">
        <v>45743</v>
      </c>
      <c r="G6695" s="164" t="s">
        <v>649</v>
      </c>
      <c r="H6695" s="194">
        <v>74096</v>
      </c>
      <c r="I6695" s="164" t="s">
        <v>16</v>
      </c>
      <c r="L6695" s="164">
        <v>2024</v>
      </c>
      <c r="M6695" s="164" t="s">
        <v>525</v>
      </c>
      <c r="N6695" s="164" t="s">
        <v>569</v>
      </c>
    </row>
    <row r="6696" spans="1:15" s="164" customFormat="1" ht="15" x14ac:dyDescent="0.15">
      <c r="A6696" s="164" t="s">
        <v>521</v>
      </c>
      <c r="B6696" s="164" t="s">
        <v>647</v>
      </c>
      <c r="C6696" s="164" t="s">
        <v>523</v>
      </c>
      <c r="D6696" s="164" t="s">
        <v>525</v>
      </c>
      <c r="E6696" s="164" t="s">
        <v>525</v>
      </c>
      <c r="F6696" s="193">
        <v>45743</v>
      </c>
      <c r="G6696" s="164" t="s">
        <v>656</v>
      </c>
      <c r="H6696" s="194">
        <v>99792</v>
      </c>
      <c r="I6696" s="164" t="s">
        <v>16</v>
      </c>
      <c r="L6696" s="164">
        <v>2024</v>
      </c>
      <c r="M6696" s="164" t="s">
        <v>525</v>
      </c>
      <c r="N6696" s="164" t="s">
        <v>569</v>
      </c>
    </row>
    <row r="6697" spans="1:15" s="164" customFormat="1" ht="15" x14ac:dyDescent="0.15">
      <c r="A6697" s="164" t="s">
        <v>521</v>
      </c>
      <c r="B6697" s="164" t="s">
        <v>586</v>
      </c>
      <c r="C6697" s="164" t="s">
        <v>523</v>
      </c>
      <c r="D6697" s="164" t="s">
        <v>525</v>
      </c>
      <c r="E6697" s="164" t="s">
        <v>531</v>
      </c>
      <c r="F6697" s="193">
        <v>45743</v>
      </c>
      <c r="G6697" s="164" t="s">
        <v>587</v>
      </c>
      <c r="H6697" s="194">
        <v>26246</v>
      </c>
      <c r="I6697" s="164" t="s">
        <v>22</v>
      </c>
      <c r="L6697" s="164">
        <v>2024</v>
      </c>
      <c r="M6697" s="164" t="s">
        <v>525</v>
      </c>
      <c r="N6697" s="164" t="s">
        <v>569</v>
      </c>
    </row>
    <row r="6698" spans="1:15" s="164" customFormat="1" ht="15" x14ac:dyDescent="0.15">
      <c r="A6698" s="164" t="s">
        <v>521</v>
      </c>
      <c r="B6698" s="164" t="s">
        <v>609</v>
      </c>
      <c r="C6698" s="164" t="s">
        <v>523</v>
      </c>
      <c r="D6698" s="164" t="s">
        <v>530</v>
      </c>
      <c r="E6698" s="164" t="s">
        <v>518</v>
      </c>
      <c r="F6698" s="193">
        <v>45743</v>
      </c>
      <c r="G6698" s="164" t="s">
        <v>25</v>
      </c>
      <c r="H6698" s="194">
        <v>1160000</v>
      </c>
      <c r="I6698" s="164" t="s">
        <v>16</v>
      </c>
      <c r="J6698" s="164">
        <v>1600</v>
      </c>
      <c r="L6698" s="164">
        <v>2025</v>
      </c>
      <c r="M6698" s="164" t="s">
        <v>525</v>
      </c>
      <c r="N6698" s="164" t="s">
        <v>526</v>
      </c>
    </row>
    <row r="6699" spans="1:15" s="164" customFormat="1" ht="15" x14ac:dyDescent="0.15">
      <c r="A6699" s="164" t="s">
        <v>521</v>
      </c>
      <c r="B6699" s="164" t="s">
        <v>609</v>
      </c>
      <c r="C6699" s="164" t="s">
        <v>523</v>
      </c>
      <c r="D6699" s="164" t="s">
        <v>530</v>
      </c>
      <c r="E6699" s="164" t="s">
        <v>517</v>
      </c>
      <c r="F6699" s="193">
        <v>45743</v>
      </c>
      <c r="G6699" s="164" t="s">
        <v>25</v>
      </c>
      <c r="H6699" s="194">
        <v>5220000</v>
      </c>
      <c r="I6699" s="164" t="s">
        <v>16</v>
      </c>
      <c r="J6699" s="164">
        <v>7200</v>
      </c>
      <c r="L6699" s="164">
        <v>2025</v>
      </c>
      <c r="M6699" s="164" t="s">
        <v>525</v>
      </c>
      <c r="N6699" s="164" t="s">
        <v>526</v>
      </c>
    </row>
    <row r="6700" spans="1:15" s="164" customFormat="1" ht="15" x14ac:dyDescent="0.15">
      <c r="A6700" s="164" t="s">
        <v>521</v>
      </c>
      <c r="B6700" s="164" t="s">
        <v>609</v>
      </c>
      <c r="C6700" s="164" t="s">
        <v>523</v>
      </c>
      <c r="D6700" s="164" t="s">
        <v>530</v>
      </c>
      <c r="E6700" s="164" t="s">
        <v>518</v>
      </c>
      <c r="F6700" s="193">
        <v>45743</v>
      </c>
      <c r="G6700" s="164" t="s">
        <v>25</v>
      </c>
      <c r="H6700" s="194">
        <v>67200</v>
      </c>
      <c r="I6700" s="164" t="s">
        <v>16</v>
      </c>
      <c r="J6700" s="164">
        <v>168</v>
      </c>
      <c r="L6700" s="164">
        <v>2025</v>
      </c>
      <c r="M6700" s="164" t="s">
        <v>525</v>
      </c>
      <c r="N6700" s="164" t="s">
        <v>526</v>
      </c>
      <c r="O6700" s="164" t="s">
        <v>756</v>
      </c>
    </row>
    <row r="6701" spans="1:15" s="164" customFormat="1" ht="15" x14ac:dyDescent="0.15">
      <c r="A6701" s="164" t="s">
        <v>521</v>
      </c>
      <c r="B6701" s="164" t="s">
        <v>609</v>
      </c>
      <c r="C6701" s="164" t="s">
        <v>523</v>
      </c>
      <c r="D6701" s="164" t="s">
        <v>530</v>
      </c>
      <c r="E6701" s="164" t="s">
        <v>517</v>
      </c>
      <c r="F6701" s="193">
        <v>45742</v>
      </c>
      <c r="G6701" s="164" t="s">
        <v>25</v>
      </c>
      <c r="H6701" s="194">
        <v>-2720200</v>
      </c>
      <c r="I6701" s="164" t="s">
        <v>16</v>
      </c>
      <c r="J6701" s="164">
        <v>3752</v>
      </c>
      <c r="L6701" s="164">
        <v>2025</v>
      </c>
      <c r="M6701" s="164" t="s">
        <v>525</v>
      </c>
      <c r="N6701" s="164" t="s">
        <v>526</v>
      </c>
      <c r="O6701" s="164" t="s">
        <v>725</v>
      </c>
    </row>
    <row r="6702" spans="1:15" s="164" customFormat="1" ht="15" x14ac:dyDescent="0.15">
      <c r="A6702" s="164" t="s">
        <v>521</v>
      </c>
      <c r="B6702" s="164" t="s">
        <v>609</v>
      </c>
      <c r="C6702" s="164" t="s">
        <v>523</v>
      </c>
      <c r="D6702" s="164" t="s">
        <v>530</v>
      </c>
      <c r="E6702" s="164" t="s">
        <v>517</v>
      </c>
      <c r="F6702" s="193">
        <v>45742</v>
      </c>
      <c r="G6702" s="164" t="s">
        <v>25</v>
      </c>
      <c r="H6702" s="194">
        <v>-2720000</v>
      </c>
      <c r="I6702" s="164" t="s">
        <v>16</v>
      </c>
      <c r="J6702" s="164">
        <v>6800</v>
      </c>
      <c r="L6702" s="164">
        <v>2025</v>
      </c>
      <c r="M6702" s="164" t="s">
        <v>525</v>
      </c>
      <c r="N6702" s="164" t="s">
        <v>526</v>
      </c>
      <c r="O6702" s="164" t="s">
        <v>733</v>
      </c>
    </row>
    <row r="6703" spans="1:15" s="164" customFormat="1" ht="15" x14ac:dyDescent="0.15">
      <c r="A6703" s="164" t="s">
        <v>521</v>
      </c>
      <c r="B6703" s="164" t="s">
        <v>609</v>
      </c>
      <c r="C6703" s="164" t="s">
        <v>523</v>
      </c>
      <c r="D6703" s="164" t="s">
        <v>530</v>
      </c>
      <c r="E6703" s="164" t="s">
        <v>518</v>
      </c>
      <c r="F6703" s="193">
        <v>45742</v>
      </c>
      <c r="G6703" s="164" t="s">
        <v>25</v>
      </c>
      <c r="H6703" s="194">
        <v>-519825</v>
      </c>
      <c r="I6703" s="164" t="s">
        <v>16</v>
      </c>
      <c r="J6703" s="164">
        <v>717</v>
      </c>
      <c r="L6703" s="164">
        <v>2025</v>
      </c>
      <c r="M6703" s="164" t="s">
        <v>525</v>
      </c>
      <c r="N6703" s="164" t="s">
        <v>526</v>
      </c>
      <c r="O6703" s="164" t="s">
        <v>725</v>
      </c>
    </row>
    <row r="6704" spans="1:15" s="164" customFormat="1" ht="15" x14ac:dyDescent="0.15">
      <c r="A6704" s="164" t="s">
        <v>521</v>
      </c>
      <c r="B6704" s="164" t="s">
        <v>609</v>
      </c>
      <c r="C6704" s="164" t="s">
        <v>523</v>
      </c>
      <c r="D6704" s="164" t="s">
        <v>530</v>
      </c>
      <c r="E6704" s="164" t="s">
        <v>518</v>
      </c>
      <c r="F6704" s="193">
        <v>45742</v>
      </c>
      <c r="G6704" s="164" t="s">
        <v>25</v>
      </c>
      <c r="H6704" s="194">
        <v>22400</v>
      </c>
      <c r="I6704" s="164" t="s">
        <v>16</v>
      </c>
      <c r="J6704" s="164">
        <v>56</v>
      </c>
      <c r="L6704" s="164">
        <v>2025</v>
      </c>
      <c r="M6704" s="164" t="s">
        <v>525</v>
      </c>
      <c r="N6704" s="164" t="s">
        <v>526</v>
      </c>
      <c r="O6704" s="164" t="s">
        <v>757</v>
      </c>
    </row>
    <row r="6705" spans="1:15" s="164" customFormat="1" ht="15" x14ac:dyDescent="0.15">
      <c r="A6705" s="164" t="s">
        <v>521</v>
      </c>
      <c r="B6705" s="164" t="s">
        <v>609</v>
      </c>
      <c r="C6705" s="164" t="s">
        <v>523</v>
      </c>
      <c r="D6705" s="164" t="s">
        <v>530</v>
      </c>
      <c r="E6705" s="164" t="s">
        <v>518</v>
      </c>
      <c r="F6705" s="193">
        <v>45742</v>
      </c>
      <c r="G6705" s="164" t="s">
        <v>25</v>
      </c>
      <c r="H6705" s="194">
        <v>-640000</v>
      </c>
      <c r="I6705" s="164" t="s">
        <v>16</v>
      </c>
      <c r="J6705" s="164">
        <v>1600</v>
      </c>
      <c r="L6705" s="164">
        <v>2025</v>
      </c>
      <c r="M6705" s="164" t="s">
        <v>525</v>
      </c>
      <c r="N6705" s="164" t="s">
        <v>526</v>
      </c>
      <c r="O6705" s="164" t="s">
        <v>733</v>
      </c>
    </row>
    <row r="6706" spans="1:15" s="164" customFormat="1" ht="15" x14ac:dyDescent="0.15">
      <c r="A6706" s="164" t="s">
        <v>521</v>
      </c>
      <c r="B6706" s="164" t="s">
        <v>609</v>
      </c>
      <c r="C6706" s="164" t="s">
        <v>523</v>
      </c>
      <c r="D6706" s="164" t="s">
        <v>530</v>
      </c>
      <c r="E6706" s="164" t="s">
        <v>517</v>
      </c>
      <c r="F6706" s="193">
        <v>45742</v>
      </c>
      <c r="G6706" s="164" t="s">
        <v>25</v>
      </c>
      <c r="H6706" s="194">
        <v>433200</v>
      </c>
      <c r="I6706" s="164" t="s">
        <v>16</v>
      </c>
      <c r="J6706" s="164">
        <v>1083</v>
      </c>
      <c r="L6706" s="164">
        <v>2025</v>
      </c>
      <c r="M6706" s="164" t="s">
        <v>525</v>
      </c>
      <c r="N6706" s="164" t="s">
        <v>526</v>
      </c>
      <c r="O6706" s="164" t="s">
        <v>757</v>
      </c>
    </row>
    <row r="6707" spans="1:15" s="164" customFormat="1" ht="15" x14ac:dyDescent="0.15">
      <c r="A6707" s="164" t="s">
        <v>521</v>
      </c>
      <c r="B6707" s="164" t="s">
        <v>609</v>
      </c>
      <c r="C6707" s="164" t="s">
        <v>523</v>
      </c>
      <c r="D6707" s="164" t="s">
        <v>530</v>
      </c>
      <c r="E6707" s="164" t="s">
        <v>517</v>
      </c>
      <c r="F6707" s="193">
        <v>45742</v>
      </c>
      <c r="G6707" s="164" t="s">
        <v>25</v>
      </c>
      <c r="H6707" s="194">
        <v>6800</v>
      </c>
      <c r="I6707" s="164" t="s">
        <v>16</v>
      </c>
      <c r="J6707" s="164">
        <v>17</v>
      </c>
      <c r="L6707" s="164">
        <v>2025</v>
      </c>
      <c r="M6707" s="164" t="s">
        <v>525</v>
      </c>
      <c r="N6707" s="164" t="s">
        <v>526</v>
      </c>
      <c r="O6707" s="164" t="s">
        <v>758</v>
      </c>
    </row>
    <row r="6708" spans="1:15" s="164" customFormat="1" ht="15" x14ac:dyDescent="0.15">
      <c r="A6708" s="164" t="s">
        <v>521</v>
      </c>
      <c r="B6708" s="164" t="s">
        <v>609</v>
      </c>
      <c r="C6708" s="164" t="s">
        <v>523</v>
      </c>
      <c r="D6708" s="164" t="s">
        <v>530</v>
      </c>
      <c r="E6708" s="164" t="s">
        <v>518</v>
      </c>
      <c r="F6708" s="193">
        <v>45742</v>
      </c>
      <c r="G6708" s="164" t="s">
        <v>25</v>
      </c>
      <c r="H6708" s="194">
        <v>1600</v>
      </c>
      <c r="I6708" s="164" t="s">
        <v>16</v>
      </c>
      <c r="J6708" s="164">
        <v>4</v>
      </c>
      <c r="L6708" s="164">
        <v>2025</v>
      </c>
      <c r="M6708" s="164" t="s">
        <v>525</v>
      </c>
      <c r="N6708" s="164" t="s">
        <v>526</v>
      </c>
      <c r="O6708" s="164" t="s">
        <v>758</v>
      </c>
    </row>
    <row r="6709" spans="1:15" s="164" customFormat="1" ht="15" x14ac:dyDescent="0.15">
      <c r="A6709" s="164" t="s">
        <v>521</v>
      </c>
      <c r="B6709" s="164" t="s">
        <v>647</v>
      </c>
      <c r="C6709" s="164" t="s">
        <v>523</v>
      </c>
      <c r="D6709" s="164" t="s">
        <v>525</v>
      </c>
      <c r="E6709" s="164" t="s">
        <v>525</v>
      </c>
      <c r="F6709" s="193">
        <v>45742</v>
      </c>
      <c r="G6709" s="164" t="s">
        <v>650</v>
      </c>
      <c r="H6709" s="194">
        <v>694839</v>
      </c>
      <c r="I6709" s="164" t="s">
        <v>16</v>
      </c>
      <c r="L6709" s="164">
        <v>2024</v>
      </c>
      <c r="M6709" s="164" t="s">
        <v>525</v>
      </c>
      <c r="N6709" s="164" t="s">
        <v>569</v>
      </c>
    </row>
    <row r="6710" spans="1:15" s="164" customFormat="1" ht="15" x14ac:dyDescent="0.15">
      <c r="A6710" s="164" t="s">
        <v>521</v>
      </c>
      <c r="B6710" s="164" t="s">
        <v>647</v>
      </c>
      <c r="C6710" s="164" t="s">
        <v>523</v>
      </c>
      <c r="D6710" s="164" t="s">
        <v>525</v>
      </c>
      <c r="E6710" s="164" t="s">
        <v>519</v>
      </c>
      <c r="F6710" s="193">
        <v>45742</v>
      </c>
      <c r="G6710" s="164" t="s">
        <v>650</v>
      </c>
      <c r="H6710" s="194">
        <v>465010</v>
      </c>
      <c r="I6710" s="164" t="s">
        <v>16</v>
      </c>
      <c r="L6710" s="164">
        <v>2024</v>
      </c>
      <c r="M6710" s="164" t="s">
        <v>525</v>
      </c>
      <c r="N6710" s="164" t="s">
        <v>569</v>
      </c>
    </row>
    <row r="6711" spans="1:15" s="164" customFormat="1" ht="15" x14ac:dyDescent="0.15">
      <c r="A6711" s="164" t="s">
        <v>521</v>
      </c>
      <c r="B6711" s="164" t="s">
        <v>647</v>
      </c>
      <c r="C6711" s="164" t="s">
        <v>523</v>
      </c>
      <c r="D6711" s="164" t="s">
        <v>525</v>
      </c>
      <c r="E6711" s="164" t="s">
        <v>531</v>
      </c>
      <c r="F6711" s="193">
        <v>45742</v>
      </c>
      <c r="G6711" s="164" t="s">
        <v>650</v>
      </c>
      <c r="H6711" s="194">
        <v>2105761</v>
      </c>
      <c r="I6711" s="164" t="s">
        <v>16</v>
      </c>
      <c r="L6711" s="164">
        <v>2024</v>
      </c>
      <c r="M6711" s="164" t="s">
        <v>525</v>
      </c>
      <c r="N6711" s="164" t="s">
        <v>569</v>
      </c>
    </row>
    <row r="6712" spans="1:15" s="164" customFormat="1" ht="15" x14ac:dyDescent="0.15">
      <c r="A6712" s="164" t="s">
        <v>521</v>
      </c>
      <c r="B6712" s="164" t="s">
        <v>647</v>
      </c>
      <c r="C6712" s="164" t="s">
        <v>523</v>
      </c>
      <c r="D6712" s="164" t="s">
        <v>525</v>
      </c>
      <c r="E6712" s="164" t="s">
        <v>525</v>
      </c>
      <c r="F6712" s="193">
        <v>45742</v>
      </c>
      <c r="G6712" s="164" t="s">
        <v>648</v>
      </c>
      <c r="H6712" s="194">
        <v>7696</v>
      </c>
      <c r="I6712" s="164" t="s">
        <v>16</v>
      </c>
      <c r="L6712" s="164">
        <v>2024</v>
      </c>
      <c r="M6712" s="164" t="s">
        <v>525</v>
      </c>
      <c r="N6712" s="164" t="s">
        <v>569</v>
      </c>
    </row>
    <row r="6713" spans="1:15" s="164" customFormat="1" ht="15" x14ac:dyDescent="0.15">
      <c r="A6713" s="164" t="s">
        <v>521</v>
      </c>
      <c r="B6713" s="164" t="s">
        <v>647</v>
      </c>
      <c r="C6713" s="164" t="s">
        <v>523</v>
      </c>
      <c r="D6713" s="164" t="s">
        <v>525</v>
      </c>
      <c r="E6713" s="164" t="s">
        <v>531</v>
      </c>
      <c r="F6713" s="193">
        <v>45742</v>
      </c>
      <c r="G6713" s="164" t="s">
        <v>648</v>
      </c>
      <c r="H6713" s="194">
        <v>73502</v>
      </c>
      <c r="I6713" s="164" t="s">
        <v>16</v>
      </c>
      <c r="L6713" s="164">
        <v>2024</v>
      </c>
      <c r="M6713" s="164" t="s">
        <v>525</v>
      </c>
      <c r="N6713" s="164" t="s">
        <v>569</v>
      </c>
    </row>
    <row r="6714" spans="1:15" s="164" customFormat="1" ht="15" x14ac:dyDescent="0.15">
      <c r="A6714" s="164" t="s">
        <v>521</v>
      </c>
      <c r="B6714" s="164" t="s">
        <v>647</v>
      </c>
      <c r="C6714" s="164" t="s">
        <v>523</v>
      </c>
      <c r="D6714" s="164" t="s">
        <v>525</v>
      </c>
      <c r="E6714" s="164" t="s">
        <v>525</v>
      </c>
      <c r="F6714" s="193">
        <v>45742</v>
      </c>
      <c r="G6714" s="164" t="s">
        <v>658</v>
      </c>
      <c r="H6714" s="194">
        <v>12320</v>
      </c>
      <c r="I6714" s="164" t="s">
        <v>16</v>
      </c>
      <c r="L6714" s="164">
        <v>2024</v>
      </c>
      <c r="M6714" s="164" t="s">
        <v>525</v>
      </c>
      <c r="N6714" s="164" t="s">
        <v>569</v>
      </c>
    </row>
    <row r="6715" spans="1:15" s="164" customFormat="1" ht="15" x14ac:dyDescent="0.15">
      <c r="A6715" s="164" t="s">
        <v>521</v>
      </c>
      <c r="B6715" s="164" t="s">
        <v>647</v>
      </c>
      <c r="C6715" s="164" t="s">
        <v>523</v>
      </c>
      <c r="D6715" s="164" t="s">
        <v>525</v>
      </c>
      <c r="E6715" s="164" t="s">
        <v>525</v>
      </c>
      <c r="F6715" s="193">
        <v>45742</v>
      </c>
      <c r="G6715" s="164" t="s">
        <v>651</v>
      </c>
      <c r="H6715" s="194">
        <v>41494</v>
      </c>
      <c r="I6715" s="164" t="s">
        <v>16</v>
      </c>
      <c r="L6715" s="164">
        <v>2024</v>
      </c>
      <c r="M6715" s="164" t="s">
        <v>525</v>
      </c>
      <c r="N6715" s="164" t="s">
        <v>569</v>
      </c>
    </row>
    <row r="6716" spans="1:15" s="164" customFormat="1" ht="15" x14ac:dyDescent="0.15">
      <c r="A6716" s="164" t="s">
        <v>521</v>
      </c>
      <c r="B6716" s="164" t="s">
        <v>647</v>
      </c>
      <c r="C6716" s="164" t="s">
        <v>523</v>
      </c>
      <c r="D6716" s="164" t="s">
        <v>525</v>
      </c>
      <c r="E6716" s="164" t="s">
        <v>531</v>
      </c>
      <c r="F6716" s="193">
        <v>45742</v>
      </c>
      <c r="G6716" s="164" t="s">
        <v>651</v>
      </c>
      <c r="H6716" s="194">
        <v>494573</v>
      </c>
      <c r="I6716" s="164" t="s">
        <v>16</v>
      </c>
      <c r="L6716" s="164">
        <v>2024</v>
      </c>
      <c r="M6716" s="164" t="s">
        <v>525</v>
      </c>
      <c r="N6716" s="164" t="s">
        <v>569</v>
      </c>
    </row>
    <row r="6717" spans="1:15" s="164" customFormat="1" ht="15" x14ac:dyDescent="0.15">
      <c r="A6717" s="164" t="s">
        <v>521</v>
      </c>
      <c r="B6717" s="164" t="s">
        <v>647</v>
      </c>
      <c r="C6717" s="164" t="s">
        <v>523</v>
      </c>
      <c r="D6717" s="164" t="s">
        <v>525</v>
      </c>
      <c r="E6717" s="164" t="s">
        <v>525</v>
      </c>
      <c r="F6717" s="193">
        <v>45742</v>
      </c>
      <c r="G6717" s="164" t="s">
        <v>649</v>
      </c>
      <c r="H6717" s="194">
        <v>1521637</v>
      </c>
      <c r="I6717" s="164" t="s">
        <v>16</v>
      </c>
      <c r="L6717" s="164">
        <v>2024</v>
      </c>
      <c r="M6717" s="164" t="s">
        <v>525</v>
      </c>
      <c r="N6717" s="164" t="s">
        <v>569</v>
      </c>
    </row>
    <row r="6718" spans="1:15" s="164" customFormat="1" ht="15" x14ac:dyDescent="0.15">
      <c r="A6718" s="164" t="s">
        <v>521</v>
      </c>
      <c r="B6718" s="164" t="s">
        <v>647</v>
      </c>
      <c r="C6718" s="164" t="s">
        <v>523</v>
      </c>
      <c r="D6718" s="164" t="s">
        <v>525</v>
      </c>
      <c r="E6718" s="164" t="s">
        <v>531</v>
      </c>
      <c r="F6718" s="193">
        <v>45742</v>
      </c>
      <c r="G6718" s="164" t="s">
        <v>649</v>
      </c>
      <c r="H6718" s="194">
        <v>3294940</v>
      </c>
      <c r="I6718" s="164" t="s">
        <v>16</v>
      </c>
      <c r="L6718" s="164">
        <v>2024</v>
      </c>
      <c r="M6718" s="164" t="s">
        <v>525</v>
      </c>
      <c r="N6718" s="164" t="s">
        <v>569</v>
      </c>
    </row>
    <row r="6719" spans="1:15" s="164" customFormat="1" ht="15" x14ac:dyDescent="0.15">
      <c r="A6719" s="164" t="s">
        <v>521</v>
      </c>
      <c r="B6719" s="164" t="s">
        <v>647</v>
      </c>
      <c r="C6719" s="164" t="s">
        <v>523</v>
      </c>
      <c r="D6719" s="164" t="s">
        <v>525</v>
      </c>
      <c r="E6719" s="164" t="s">
        <v>531</v>
      </c>
      <c r="F6719" s="193">
        <v>45742</v>
      </c>
      <c r="G6719" s="164" t="s">
        <v>652</v>
      </c>
      <c r="H6719" s="194">
        <v>1541166</v>
      </c>
      <c r="I6719" s="164" t="s">
        <v>16</v>
      </c>
      <c r="L6719" s="164">
        <v>2024</v>
      </c>
      <c r="M6719" s="164" t="s">
        <v>525</v>
      </c>
      <c r="N6719" s="164" t="s">
        <v>569</v>
      </c>
    </row>
    <row r="6720" spans="1:15" s="164" customFormat="1" ht="15" x14ac:dyDescent="0.15">
      <c r="A6720" s="164" t="s">
        <v>521</v>
      </c>
      <c r="B6720" s="164" t="s">
        <v>647</v>
      </c>
      <c r="C6720" s="164" t="s">
        <v>523</v>
      </c>
      <c r="D6720" s="164" t="s">
        <v>525</v>
      </c>
      <c r="E6720" s="164" t="s">
        <v>525</v>
      </c>
      <c r="F6720" s="193">
        <v>45742</v>
      </c>
      <c r="G6720" s="164" t="s">
        <v>656</v>
      </c>
      <c r="H6720" s="194">
        <v>99792</v>
      </c>
      <c r="I6720" s="164" t="s">
        <v>16</v>
      </c>
      <c r="L6720" s="164">
        <v>2024</v>
      </c>
      <c r="M6720" s="164" t="s">
        <v>525</v>
      </c>
      <c r="N6720" s="164" t="s">
        <v>569</v>
      </c>
    </row>
    <row r="6721" spans="1:15" s="164" customFormat="1" ht="15" x14ac:dyDescent="0.15">
      <c r="A6721" s="164" t="s">
        <v>521</v>
      </c>
      <c r="B6721" s="164" t="s">
        <v>617</v>
      </c>
      <c r="C6721" s="164" t="s">
        <v>523</v>
      </c>
      <c r="D6721" s="164" t="s">
        <v>525</v>
      </c>
      <c r="E6721" s="164" t="s">
        <v>519</v>
      </c>
      <c r="F6721" s="193">
        <v>45742</v>
      </c>
      <c r="G6721" s="164" t="s">
        <v>587</v>
      </c>
      <c r="H6721" s="194">
        <v>178750</v>
      </c>
      <c r="I6721" s="164" t="s">
        <v>22</v>
      </c>
      <c r="L6721" s="164">
        <v>2024</v>
      </c>
      <c r="M6721" s="164" t="s">
        <v>525</v>
      </c>
      <c r="N6721" s="164" t="s">
        <v>569</v>
      </c>
    </row>
    <row r="6722" spans="1:15" s="164" customFormat="1" ht="15" x14ac:dyDescent="0.15">
      <c r="A6722" s="164" t="s">
        <v>521</v>
      </c>
      <c r="B6722" s="164" t="s">
        <v>647</v>
      </c>
      <c r="C6722" s="164" t="s">
        <v>523</v>
      </c>
      <c r="D6722" s="164" t="s">
        <v>525</v>
      </c>
      <c r="E6722" s="164" t="s">
        <v>531</v>
      </c>
      <c r="F6722" s="193">
        <v>45742</v>
      </c>
      <c r="G6722" s="164" t="s">
        <v>653</v>
      </c>
      <c r="H6722" s="194">
        <v>500247</v>
      </c>
      <c r="I6722" s="164" t="s">
        <v>22</v>
      </c>
      <c r="L6722" s="164">
        <v>2024</v>
      </c>
      <c r="M6722" s="164" t="s">
        <v>525</v>
      </c>
      <c r="N6722" s="164" t="s">
        <v>569</v>
      </c>
    </row>
    <row r="6723" spans="1:15" s="164" customFormat="1" ht="15" x14ac:dyDescent="0.15">
      <c r="A6723" s="164" t="s">
        <v>521</v>
      </c>
      <c r="B6723" s="164" t="s">
        <v>617</v>
      </c>
      <c r="C6723" s="164" t="s">
        <v>523</v>
      </c>
      <c r="D6723" s="164" t="s">
        <v>525</v>
      </c>
      <c r="E6723" s="164" t="s">
        <v>525</v>
      </c>
      <c r="F6723" s="193">
        <v>45742</v>
      </c>
      <c r="G6723" s="164" t="s">
        <v>568</v>
      </c>
      <c r="H6723" s="194">
        <v>396101</v>
      </c>
      <c r="I6723" s="164" t="s">
        <v>22</v>
      </c>
      <c r="L6723" s="164">
        <v>2024</v>
      </c>
      <c r="M6723" s="164" t="s">
        <v>525</v>
      </c>
      <c r="N6723" s="164" t="s">
        <v>569</v>
      </c>
    </row>
    <row r="6724" spans="1:15" s="164" customFormat="1" ht="15" x14ac:dyDescent="0.15">
      <c r="A6724" s="164" t="s">
        <v>521</v>
      </c>
      <c r="B6724" s="164" t="s">
        <v>617</v>
      </c>
      <c r="C6724" s="164" t="s">
        <v>523</v>
      </c>
      <c r="D6724" s="164" t="s">
        <v>525</v>
      </c>
      <c r="E6724" s="164" t="s">
        <v>531</v>
      </c>
      <c r="F6724" s="193">
        <v>45742</v>
      </c>
      <c r="G6724" s="164" t="s">
        <v>568</v>
      </c>
      <c r="H6724" s="194">
        <v>170016</v>
      </c>
      <c r="I6724" s="164" t="s">
        <v>22</v>
      </c>
      <c r="L6724" s="164">
        <v>2024</v>
      </c>
      <c r="M6724" s="164" t="s">
        <v>525</v>
      </c>
      <c r="N6724" s="164" t="s">
        <v>569</v>
      </c>
    </row>
    <row r="6725" spans="1:15" s="164" customFormat="1" ht="15" x14ac:dyDescent="0.15">
      <c r="A6725" s="164" t="s">
        <v>521</v>
      </c>
      <c r="B6725" s="164" t="s">
        <v>586</v>
      </c>
      <c r="C6725" s="164" t="s">
        <v>523</v>
      </c>
      <c r="D6725" s="164" t="s">
        <v>525</v>
      </c>
      <c r="E6725" s="164" t="s">
        <v>525</v>
      </c>
      <c r="F6725" s="193">
        <v>45742</v>
      </c>
      <c r="G6725" s="164" t="s">
        <v>568</v>
      </c>
      <c r="H6725" s="194">
        <v>1278105</v>
      </c>
      <c r="I6725" s="164" t="s">
        <v>22</v>
      </c>
      <c r="L6725" s="164">
        <v>2024</v>
      </c>
      <c r="M6725" s="164" t="s">
        <v>525</v>
      </c>
      <c r="N6725" s="164" t="s">
        <v>569</v>
      </c>
    </row>
    <row r="6726" spans="1:15" s="164" customFormat="1" ht="15" x14ac:dyDescent="0.15">
      <c r="A6726" s="164" t="s">
        <v>521</v>
      </c>
      <c r="B6726" s="164" t="s">
        <v>617</v>
      </c>
      <c r="C6726" s="164" t="s">
        <v>523</v>
      </c>
      <c r="D6726" s="164" t="s">
        <v>525</v>
      </c>
      <c r="E6726" s="164" t="s">
        <v>531</v>
      </c>
      <c r="F6726" s="193">
        <v>45742</v>
      </c>
      <c r="G6726" s="164" t="s">
        <v>589</v>
      </c>
      <c r="H6726" s="194">
        <v>86313</v>
      </c>
      <c r="I6726" s="164" t="s">
        <v>22</v>
      </c>
      <c r="L6726" s="164">
        <v>2024</v>
      </c>
      <c r="M6726" s="164" t="s">
        <v>525</v>
      </c>
      <c r="N6726" s="164" t="s">
        <v>569</v>
      </c>
    </row>
    <row r="6727" spans="1:15" s="164" customFormat="1" ht="15" x14ac:dyDescent="0.15">
      <c r="A6727" s="164" t="s">
        <v>521</v>
      </c>
      <c r="B6727" s="164" t="s">
        <v>638</v>
      </c>
      <c r="C6727" s="164" t="s">
        <v>523</v>
      </c>
      <c r="D6727" s="164" t="s">
        <v>525</v>
      </c>
      <c r="E6727" s="164" t="s">
        <v>525</v>
      </c>
      <c r="F6727" s="193">
        <v>45742</v>
      </c>
      <c r="G6727" s="164" t="s">
        <v>589</v>
      </c>
      <c r="H6727" s="194">
        <v>41976</v>
      </c>
      <c r="I6727" s="164" t="s">
        <v>22</v>
      </c>
      <c r="L6727" s="164">
        <v>2024</v>
      </c>
      <c r="M6727" s="164" t="s">
        <v>525</v>
      </c>
      <c r="N6727" s="164" t="s">
        <v>569</v>
      </c>
    </row>
    <row r="6728" spans="1:15" s="164" customFormat="1" ht="15" x14ac:dyDescent="0.15">
      <c r="A6728" s="164" t="s">
        <v>521</v>
      </c>
      <c r="B6728" s="164" t="s">
        <v>609</v>
      </c>
      <c r="C6728" s="164" t="s">
        <v>523</v>
      </c>
      <c r="D6728" s="164" t="s">
        <v>530</v>
      </c>
      <c r="E6728" s="164" t="s">
        <v>517</v>
      </c>
      <c r="F6728" s="193">
        <v>45742</v>
      </c>
      <c r="G6728" s="164" t="s">
        <v>25</v>
      </c>
      <c r="H6728" s="194">
        <v>4930000</v>
      </c>
      <c r="I6728" s="164" t="s">
        <v>16</v>
      </c>
      <c r="J6728" s="164">
        <v>6800</v>
      </c>
      <c r="L6728" s="164">
        <v>2025</v>
      </c>
      <c r="M6728" s="164" t="s">
        <v>525</v>
      </c>
      <c r="N6728" s="164" t="s">
        <v>526</v>
      </c>
    </row>
    <row r="6729" spans="1:15" s="164" customFormat="1" ht="15" x14ac:dyDescent="0.15">
      <c r="A6729" s="164" t="s">
        <v>521</v>
      </c>
      <c r="B6729" s="164" t="s">
        <v>609</v>
      </c>
      <c r="C6729" s="164" t="s">
        <v>523</v>
      </c>
      <c r="D6729" s="164" t="s">
        <v>530</v>
      </c>
      <c r="E6729" s="164" t="s">
        <v>518</v>
      </c>
      <c r="F6729" s="193">
        <v>45742</v>
      </c>
      <c r="G6729" s="164" t="s">
        <v>25</v>
      </c>
      <c r="H6729" s="194">
        <v>1160000</v>
      </c>
      <c r="I6729" s="164" t="s">
        <v>16</v>
      </c>
      <c r="J6729" s="164">
        <v>1600</v>
      </c>
      <c r="L6729" s="164">
        <v>2025</v>
      </c>
      <c r="M6729" s="164" t="s">
        <v>525</v>
      </c>
      <c r="N6729" s="164" t="s">
        <v>526</v>
      </c>
    </row>
    <row r="6730" spans="1:15" s="164" customFormat="1" ht="15" x14ac:dyDescent="0.15">
      <c r="A6730" s="164" t="s">
        <v>521</v>
      </c>
      <c r="B6730" s="164" t="s">
        <v>638</v>
      </c>
      <c r="C6730" s="164" t="s">
        <v>523</v>
      </c>
      <c r="D6730" s="164" t="s">
        <v>525</v>
      </c>
      <c r="E6730" s="164" t="s">
        <v>519</v>
      </c>
      <c r="F6730" s="193">
        <v>45741</v>
      </c>
      <c r="G6730" s="164" t="s">
        <v>568</v>
      </c>
      <c r="H6730" s="194">
        <v>357500</v>
      </c>
      <c r="I6730" s="164" t="s">
        <v>22</v>
      </c>
      <c r="L6730" s="164">
        <v>2024</v>
      </c>
      <c r="M6730" s="164" t="s">
        <v>525</v>
      </c>
      <c r="N6730" s="164" t="s">
        <v>569</v>
      </c>
    </row>
    <row r="6731" spans="1:15" s="164" customFormat="1" ht="15" x14ac:dyDescent="0.15">
      <c r="A6731" s="164" t="s">
        <v>521</v>
      </c>
      <c r="B6731" s="164" t="s">
        <v>609</v>
      </c>
      <c r="C6731" s="164" t="s">
        <v>523</v>
      </c>
      <c r="D6731" s="164" t="s">
        <v>530</v>
      </c>
      <c r="E6731" s="164" t="s">
        <v>517</v>
      </c>
      <c r="F6731" s="193">
        <v>45741</v>
      </c>
      <c r="G6731" s="164" t="s">
        <v>25</v>
      </c>
      <c r="H6731" s="194">
        <v>330000</v>
      </c>
      <c r="I6731" s="164" t="s">
        <v>16</v>
      </c>
      <c r="J6731" s="164">
        <v>825</v>
      </c>
      <c r="L6731" s="164">
        <v>2025</v>
      </c>
      <c r="M6731" s="164" t="s">
        <v>525</v>
      </c>
      <c r="N6731" s="164" t="s">
        <v>526</v>
      </c>
      <c r="O6731" s="164" t="s">
        <v>759</v>
      </c>
    </row>
    <row r="6732" spans="1:15" s="164" customFormat="1" ht="15" x14ac:dyDescent="0.15">
      <c r="A6732" s="164" t="s">
        <v>521</v>
      </c>
      <c r="B6732" s="164" t="s">
        <v>638</v>
      </c>
      <c r="C6732" s="164" t="s">
        <v>523</v>
      </c>
      <c r="D6732" s="164" t="s">
        <v>525</v>
      </c>
      <c r="E6732" s="164" t="s">
        <v>531</v>
      </c>
      <c r="F6732" s="193">
        <v>45741</v>
      </c>
      <c r="G6732" s="164" t="s">
        <v>568</v>
      </c>
      <c r="H6732" s="194">
        <v>250250</v>
      </c>
      <c r="I6732" s="164" t="s">
        <v>22</v>
      </c>
      <c r="L6732" s="164">
        <v>2024</v>
      </c>
      <c r="M6732" s="164" t="s">
        <v>525</v>
      </c>
      <c r="N6732" s="164" t="s">
        <v>569</v>
      </c>
    </row>
    <row r="6733" spans="1:15" s="164" customFormat="1" ht="15" x14ac:dyDescent="0.15">
      <c r="A6733" s="164" t="s">
        <v>521</v>
      </c>
      <c r="B6733" s="164" t="s">
        <v>609</v>
      </c>
      <c r="C6733" s="164" t="s">
        <v>523</v>
      </c>
      <c r="D6733" s="164" t="s">
        <v>530</v>
      </c>
      <c r="E6733" s="164" t="s">
        <v>517</v>
      </c>
      <c r="F6733" s="193">
        <v>45741</v>
      </c>
      <c r="G6733" s="164" t="s">
        <v>25</v>
      </c>
      <c r="H6733" s="194">
        <v>-2400000</v>
      </c>
      <c r="I6733" s="164" t="s">
        <v>16</v>
      </c>
      <c r="J6733" s="164">
        <v>6000</v>
      </c>
      <c r="L6733" s="164">
        <v>2025</v>
      </c>
      <c r="M6733" s="164" t="s">
        <v>525</v>
      </c>
      <c r="N6733" s="164" t="s">
        <v>526</v>
      </c>
      <c r="O6733" s="164" t="s">
        <v>733</v>
      </c>
    </row>
    <row r="6734" spans="1:15" s="164" customFormat="1" ht="15" x14ac:dyDescent="0.15">
      <c r="A6734" s="164" t="s">
        <v>521</v>
      </c>
      <c r="B6734" s="164" t="s">
        <v>617</v>
      </c>
      <c r="C6734" s="164" t="s">
        <v>523</v>
      </c>
      <c r="D6734" s="164" t="s">
        <v>525</v>
      </c>
      <c r="E6734" s="164" t="s">
        <v>525</v>
      </c>
      <c r="F6734" s="193">
        <v>45741</v>
      </c>
      <c r="G6734" s="164" t="s">
        <v>589</v>
      </c>
      <c r="H6734" s="194">
        <v>261650</v>
      </c>
      <c r="I6734" s="164" t="s">
        <v>22</v>
      </c>
      <c r="L6734" s="164">
        <v>2024</v>
      </c>
      <c r="M6734" s="164" t="s">
        <v>525</v>
      </c>
      <c r="N6734" s="164" t="s">
        <v>569</v>
      </c>
    </row>
    <row r="6735" spans="1:15" s="164" customFormat="1" ht="15" x14ac:dyDescent="0.15">
      <c r="A6735" s="164" t="s">
        <v>521</v>
      </c>
      <c r="B6735" s="164" t="s">
        <v>609</v>
      </c>
      <c r="C6735" s="164" t="s">
        <v>523</v>
      </c>
      <c r="D6735" s="164" t="s">
        <v>530</v>
      </c>
      <c r="E6735" s="164" t="s">
        <v>517</v>
      </c>
      <c r="F6735" s="193">
        <v>45741</v>
      </c>
      <c r="G6735" s="164" t="s">
        <v>25</v>
      </c>
      <c r="H6735" s="194">
        <v>-1950250</v>
      </c>
      <c r="I6735" s="164" t="s">
        <v>16</v>
      </c>
      <c r="J6735" s="164">
        <v>2690</v>
      </c>
      <c r="L6735" s="164">
        <v>2025</v>
      </c>
      <c r="M6735" s="164" t="s">
        <v>525</v>
      </c>
      <c r="N6735" s="164" t="s">
        <v>526</v>
      </c>
      <c r="O6735" s="164" t="s">
        <v>725</v>
      </c>
    </row>
    <row r="6736" spans="1:15" s="164" customFormat="1" ht="15" x14ac:dyDescent="0.15">
      <c r="A6736" s="164" t="s">
        <v>521</v>
      </c>
      <c r="B6736" s="164" t="s">
        <v>617</v>
      </c>
      <c r="C6736" s="164" t="s">
        <v>523</v>
      </c>
      <c r="D6736" s="164" t="s">
        <v>525</v>
      </c>
      <c r="E6736" s="164" t="s">
        <v>531</v>
      </c>
      <c r="F6736" s="193">
        <v>45741</v>
      </c>
      <c r="G6736" s="164" t="s">
        <v>589</v>
      </c>
      <c r="H6736" s="194">
        <v>450443</v>
      </c>
      <c r="I6736" s="164" t="s">
        <v>22</v>
      </c>
      <c r="L6736" s="164">
        <v>2024</v>
      </c>
      <c r="M6736" s="164" t="s">
        <v>525</v>
      </c>
      <c r="N6736" s="164" t="s">
        <v>569</v>
      </c>
    </row>
    <row r="6737" spans="1:15" s="164" customFormat="1" ht="15" x14ac:dyDescent="0.15">
      <c r="A6737" s="164" t="s">
        <v>521</v>
      </c>
      <c r="B6737" s="164" t="s">
        <v>609</v>
      </c>
      <c r="C6737" s="164" t="s">
        <v>523</v>
      </c>
      <c r="D6737" s="164" t="s">
        <v>530</v>
      </c>
      <c r="E6737" s="164" t="s">
        <v>517</v>
      </c>
      <c r="F6737" s="193">
        <v>45741</v>
      </c>
      <c r="G6737" s="164" t="s">
        <v>25</v>
      </c>
      <c r="H6737" s="194">
        <v>6000</v>
      </c>
      <c r="I6737" s="164" t="s">
        <v>16</v>
      </c>
      <c r="J6737" s="164">
        <v>15</v>
      </c>
      <c r="L6737" s="164">
        <v>2025</v>
      </c>
      <c r="M6737" s="164" t="s">
        <v>525</v>
      </c>
      <c r="N6737" s="164" t="s">
        <v>526</v>
      </c>
      <c r="O6737" s="164" t="s">
        <v>760</v>
      </c>
    </row>
    <row r="6738" spans="1:15" s="164" customFormat="1" ht="15" x14ac:dyDescent="0.15">
      <c r="A6738" s="164" t="s">
        <v>521</v>
      </c>
      <c r="B6738" s="164" t="s">
        <v>686</v>
      </c>
      <c r="C6738" s="164" t="s">
        <v>523</v>
      </c>
      <c r="D6738" s="164" t="s">
        <v>525</v>
      </c>
      <c r="E6738" s="164" t="s">
        <v>525</v>
      </c>
      <c r="F6738" s="193">
        <v>45741</v>
      </c>
      <c r="G6738" s="164" t="s">
        <v>589</v>
      </c>
      <c r="H6738" s="194">
        <v>6970</v>
      </c>
      <c r="I6738" s="164" t="s">
        <v>22</v>
      </c>
      <c r="L6738" s="164">
        <v>2024</v>
      </c>
      <c r="M6738" s="164" t="s">
        <v>525</v>
      </c>
      <c r="N6738" s="164" t="s">
        <v>569</v>
      </c>
    </row>
    <row r="6739" spans="1:15" s="164" customFormat="1" ht="15" x14ac:dyDescent="0.15">
      <c r="A6739" s="164" t="s">
        <v>521</v>
      </c>
      <c r="B6739" s="164" t="s">
        <v>638</v>
      </c>
      <c r="C6739" s="164" t="s">
        <v>523</v>
      </c>
      <c r="D6739" s="164" t="s">
        <v>525</v>
      </c>
      <c r="E6739" s="164" t="s">
        <v>525</v>
      </c>
      <c r="F6739" s="193">
        <v>45741</v>
      </c>
      <c r="G6739" s="164" t="s">
        <v>23</v>
      </c>
      <c r="H6739" s="194">
        <v>131465</v>
      </c>
      <c r="I6739" s="164" t="s">
        <v>22</v>
      </c>
      <c r="L6739" s="164">
        <v>2024</v>
      </c>
      <c r="M6739" s="164" t="s">
        <v>525</v>
      </c>
      <c r="N6739" s="164" t="s">
        <v>569</v>
      </c>
    </row>
    <row r="6740" spans="1:15" s="164" customFormat="1" ht="15" x14ac:dyDescent="0.15">
      <c r="A6740" s="164" t="s">
        <v>521</v>
      </c>
      <c r="B6740" s="164" t="s">
        <v>617</v>
      </c>
      <c r="C6740" s="164" t="s">
        <v>523</v>
      </c>
      <c r="D6740" s="164" t="s">
        <v>525</v>
      </c>
      <c r="E6740" s="164" t="s">
        <v>531</v>
      </c>
      <c r="F6740" s="193">
        <v>45741</v>
      </c>
      <c r="G6740" s="164" t="s">
        <v>720</v>
      </c>
      <c r="H6740" s="194">
        <v>198000</v>
      </c>
      <c r="I6740" s="164" t="s">
        <v>22</v>
      </c>
      <c r="L6740" s="164">
        <v>2024</v>
      </c>
      <c r="M6740" s="164" t="s">
        <v>525</v>
      </c>
      <c r="N6740" s="164" t="s">
        <v>569</v>
      </c>
    </row>
    <row r="6741" spans="1:15" s="164" customFormat="1" ht="15" x14ac:dyDescent="0.15">
      <c r="A6741" s="164" t="s">
        <v>521</v>
      </c>
      <c r="B6741" s="164" t="s">
        <v>638</v>
      </c>
      <c r="C6741" s="164" t="s">
        <v>523</v>
      </c>
      <c r="D6741" s="164" t="s">
        <v>525</v>
      </c>
      <c r="E6741" s="164" t="s">
        <v>519</v>
      </c>
      <c r="F6741" s="193">
        <v>45741</v>
      </c>
      <c r="G6741" s="164" t="s">
        <v>619</v>
      </c>
      <c r="H6741" s="194">
        <v>178750</v>
      </c>
      <c r="I6741" s="164" t="s">
        <v>22</v>
      </c>
      <c r="L6741" s="164">
        <v>2024</v>
      </c>
      <c r="M6741" s="164" t="s">
        <v>525</v>
      </c>
      <c r="N6741" s="164" t="s">
        <v>569</v>
      </c>
    </row>
    <row r="6742" spans="1:15" s="164" customFormat="1" ht="15" x14ac:dyDescent="0.15">
      <c r="A6742" s="164" t="s">
        <v>521</v>
      </c>
      <c r="B6742" s="164" t="s">
        <v>617</v>
      </c>
      <c r="C6742" s="164" t="s">
        <v>523</v>
      </c>
      <c r="D6742" s="164" t="s">
        <v>525</v>
      </c>
      <c r="E6742" s="164" t="s">
        <v>531</v>
      </c>
      <c r="F6742" s="193">
        <v>45741</v>
      </c>
      <c r="G6742" s="164" t="s">
        <v>587</v>
      </c>
      <c r="H6742" s="194">
        <v>198000</v>
      </c>
      <c r="I6742" s="164" t="s">
        <v>22</v>
      </c>
      <c r="L6742" s="164">
        <v>2024</v>
      </c>
      <c r="M6742" s="164" t="s">
        <v>525</v>
      </c>
      <c r="N6742" s="164" t="s">
        <v>569</v>
      </c>
    </row>
    <row r="6743" spans="1:15" s="164" customFormat="1" ht="15" x14ac:dyDescent="0.15">
      <c r="A6743" s="164" t="s">
        <v>521</v>
      </c>
      <c r="B6743" s="164" t="s">
        <v>586</v>
      </c>
      <c r="C6743" s="164" t="s">
        <v>523</v>
      </c>
      <c r="D6743" s="164" t="s">
        <v>525</v>
      </c>
      <c r="E6743" s="164" t="s">
        <v>531</v>
      </c>
      <c r="F6743" s="193">
        <v>45741</v>
      </c>
      <c r="G6743" s="164" t="s">
        <v>587</v>
      </c>
      <c r="H6743" s="194">
        <v>309408</v>
      </c>
      <c r="I6743" s="164" t="s">
        <v>22</v>
      </c>
      <c r="L6743" s="164">
        <v>2024</v>
      </c>
      <c r="M6743" s="164" t="s">
        <v>525</v>
      </c>
      <c r="N6743" s="164" t="s">
        <v>569</v>
      </c>
    </row>
    <row r="6744" spans="1:15" s="164" customFormat="1" ht="15" x14ac:dyDescent="0.15">
      <c r="A6744" s="164" t="s">
        <v>521</v>
      </c>
      <c r="B6744" s="164" t="s">
        <v>617</v>
      </c>
      <c r="C6744" s="164" t="s">
        <v>523</v>
      </c>
      <c r="D6744" s="164" t="s">
        <v>525</v>
      </c>
      <c r="E6744" s="164" t="s">
        <v>519</v>
      </c>
      <c r="F6744" s="193">
        <v>45741</v>
      </c>
      <c r="G6744" s="164" t="s">
        <v>568</v>
      </c>
      <c r="H6744" s="194">
        <v>71500</v>
      </c>
      <c r="I6744" s="164" t="s">
        <v>22</v>
      </c>
      <c r="L6744" s="164">
        <v>2024</v>
      </c>
      <c r="M6744" s="164" t="s">
        <v>525</v>
      </c>
      <c r="N6744" s="164" t="s">
        <v>569</v>
      </c>
    </row>
    <row r="6745" spans="1:15" s="164" customFormat="1" ht="15" x14ac:dyDescent="0.15">
      <c r="A6745" s="164" t="s">
        <v>521</v>
      </c>
      <c r="B6745" s="164" t="s">
        <v>647</v>
      </c>
      <c r="C6745" s="164" t="s">
        <v>523</v>
      </c>
      <c r="D6745" s="164" t="s">
        <v>525</v>
      </c>
      <c r="E6745" s="164" t="s">
        <v>525</v>
      </c>
      <c r="F6745" s="193">
        <v>45741</v>
      </c>
      <c r="G6745" s="164" t="s">
        <v>651</v>
      </c>
      <c r="H6745" s="194">
        <v>168872</v>
      </c>
      <c r="I6745" s="164" t="s">
        <v>16</v>
      </c>
      <c r="L6745" s="164">
        <v>2024</v>
      </c>
      <c r="M6745" s="164" t="s">
        <v>525</v>
      </c>
      <c r="N6745" s="164" t="s">
        <v>569</v>
      </c>
    </row>
    <row r="6746" spans="1:15" s="164" customFormat="1" ht="15" x14ac:dyDescent="0.15">
      <c r="A6746" s="164" t="s">
        <v>521</v>
      </c>
      <c r="B6746" s="164" t="s">
        <v>647</v>
      </c>
      <c r="C6746" s="164" t="s">
        <v>523</v>
      </c>
      <c r="D6746" s="164" t="s">
        <v>525</v>
      </c>
      <c r="E6746" s="164" t="s">
        <v>531</v>
      </c>
      <c r="F6746" s="193">
        <v>45741</v>
      </c>
      <c r="G6746" s="164" t="s">
        <v>651</v>
      </c>
      <c r="H6746" s="194">
        <v>221760</v>
      </c>
      <c r="I6746" s="164" t="s">
        <v>16</v>
      </c>
      <c r="L6746" s="164">
        <v>2024</v>
      </c>
      <c r="M6746" s="164" t="s">
        <v>525</v>
      </c>
      <c r="N6746" s="164" t="s">
        <v>569</v>
      </c>
    </row>
    <row r="6747" spans="1:15" s="164" customFormat="1" ht="15" x14ac:dyDescent="0.15">
      <c r="A6747" s="164" t="s">
        <v>521</v>
      </c>
      <c r="B6747" s="164" t="s">
        <v>647</v>
      </c>
      <c r="C6747" s="164" t="s">
        <v>523</v>
      </c>
      <c r="D6747" s="164" t="s">
        <v>525</v>
      </c>
      <c r="E6747" s="164" t="s">
        <v>525</v>
      </c>
      <c r="F6747" s="193">
        <v>45741</v>
      </c>
      <c r="G6747" s="164" t="s">
        <v>649</v>
      </c>
      <c r="H6747" s="194">
        <v>6940437</v>
      </c>
      <c r="I6747" s="164" t="s">
        <v>16</v>
      </c>
      <c r="L6747" s="164">
        <v>2024</v>
      </c>
      <c r="M6747" s="164" t="s">
        <v>525</v>
      </c>
      <c r="N6747" s="164" t="s">
        <v>569</v>
      </c>
    </row>
    <row r="6748" spans="1:15" s="164" customFormat="1" ht="15" x14ac:dyDescent="0.15">
      <c r="A6748" s="164" t="s">
        <v>521</v>
      </c>
      <c r="B6748" s="164" t="s">
        <v>647</v>
      </c>
      <c r="C6748" s="164" t="s">
        <v>523</v>
      </c>
      <c r="D6748" s="164" t="s">
        <v>525</v>
      </c>
      <c r="E6748" s="164" t="s">
        <v>531</v>
      </c>
      <c r="F6748" s="193">
        <v>45741</v>
      </c>
      <c r="G6748" s="164" t="s">
        <v>649</v>
      </c>
      <c r="H6748" s="194">
        <v>469106</v>
      </c>
      <c r="I6748" s="164" t="s">
        <v>16</v>
      </c>
      <c r="L6748" s="164">
        <v>2024</v>
      </c>
      <c r="M6748" s="164" t="s">
        <v>525</v>
      </c>
      <c r="N6748" s="164" t="s">
        <v>569</v>
      </c>
    </row>
    <row r="6749" spans="1:15" s="164" customFormat="1" ht="15" x14ac:dyDescent="0.15">
      <c r="A6749" s="164" t="s">
        <v>521</v>
      </c>
      <c r="B6749" s="164" t="s">
        <v>647</v>
      </c>
      <c r="C6749" s="164" t="s">
        <v>523</v>
      </c>
      <c r="D6749" s="164" t="s">
        <v>525</v>
      </c>
      <c r="E6749" s="164" t="s">
        <v>531</v>
      </c>
      <c r="F6749" s="193">
        <v>45741</v>
      </c>
      <c r="G6749" s="164" t="s">
        <v>652</v>
      </c>
      <c r="H6749" s="194">
        <v>220418</v>
      </c>
      <c r="I6749" s="164" t="s">
        <v>16</v>
      </c>
      <c r="L6749" s="164">
        <v>2024</v>
      </c>
      <c r="M6749" s="164" t="s">
        <v>525</v>
      </c>
      <c r="N6749" s="164" t="s">
        <v>569</v>
      </c>
    </row>
    <row r="6750" spans="1:15" s="164" customFormat="1" ht="15" x14ac:dyDescent="0.15">
      <c r="A6750" s="164" t="s">
        <v>521</v>
      </c>
      <c r="B6750" s="164" t="s">
        <v>647</v>
      </c>
      <c r="C6750" s="164" t="s">
        <v>523</v>
      </c>
      <c r="D6750" s="164" t="s">
        <v>525</v>
      </c>
      <c r="E6750" s="164" t="s">
        <v>525</v>
      </c>
      <c r="F6750" s="193">
        <v>45741</v>
      </c>
      <c r="G6750" s="164" t="s">
        <v>656</v>
      </c>
      <c r="H6750" s="194">
        <v>99792</v>
      </c>
      <c r="I6750" s="164" t="s">
        <v>16</v>
      </c>
      <c r="L6750" s="164">
        <v>2024</v>
      </c>
      <c r="M6750" s="164" t="s">
        <v>525</v>
      </c>
      <c r="N6750" s="164" t="s">
        <v>569</v>
      </c>
    </row>
    <row r="6751" spans="1:15" s="164" customFormat="1" ht="15" x14ac:dyDescent="0.15">
      <c r="A6751" s="164" t="s">
        <v>521</v>
      </c>
      <c r="B6751" s="164" t="s">
        <v>647</v>
      </c>
      <c r="C6751" s="164" t="s">
        <v>523</v>
      </c>
      <c r="D6751" s="164" t="s">
        <v>525</v>
      </c>
      <c r="E6751" s="164" t="s">
        <v>525</v>
      </c>
      <c r="F6751" s="193">
        <v>45741</v>
      </c>
      <c r="G6751" s="164" t="s">
        <v>650</v>
      </c>
      <c r="H6751" s="194">
        <v>489942</v>
      </c>
      <c r="I6751" s="164" t="s">
        <v>16</v>
      </c>
      <c r="L6751" s="164">
        <v>2024</v>
      </c>
      <c r="M6751" s="164" t="s">
        <v>525</v>
      </c>
      <c r="N6751" s="164" t="s">
        <v>569</v>
      </c>
    </row>
    <row r="6752" spans="1:15" s="164" customFormat="1" ht="15" x14ac:dyDescent="0.15">
      <c r="A6752" s="164" t="s">
        <v>521</v>
      </c>
      <c r="B6752" s="164" t="s">
        <v>647</v>
      </c>
      <c r="C6752" s="164" t="s">
        <v>535</v>
      </c>
      <c r="D6752" s="164" t="s">
        <v>525</v>
      </c>
      <c r="E6752" s="164" t="s">
        <v>519</v>
      </c>
      <c r="F6752" s="193">
        <v>45741</v>
      </c>
      <c r="G6752" s="164" t="s">
        <v>650</v>
      </c>
      <c r="H6752" s="194">
        <v>6545</v>
      </c>
      <c r="I6752" s="164" t="s">
        <v>16</v>
      </c>
      <c r="L6752" s="164">
        <v>2024</v>
      </c>
      <c r="M6752" s="164" t="s">
        <v>525</v>
      </c>
      <c r="N6752" s="164" t="s">
        <v>569</v>
      </c>
    </row>
    <row r="6753" spans="1:15" s="164" customFormat="1" ht="15" x14ac:dyDescent="0.15">
      <c r="A6753" s="164" t="s">
        <v>521</v>
      </c>
      <c r="B6753" s="164" t="s">
        <v>647</v>
      </c>
      <c r="C6753" s="164" t="s">
        <v>523</v>
      </c>
      <c r="D6753" s="164" t="s">
        <v>525</v>
      </c>
      <c r="E6753" s="164" t="s">
        <v>519</v>
      </c>
      <c r="F6753" s="193">
        <v>45741</v>
      </c>
      <c r="G6753" s="164" t="s">
        <v>650</v>
      </c>
      <c r="H6753" s="194">
        <v>94380</v>
      </c>
      <c r="I6753" s="164" t="s">
        <v>16</v>
      </c>
      <c r="L6753" s="164">
        <v>2024</v>
      </c>
      <c r="M6753" s="164" t="s">
        <v>525</v>
      </c>
      <c r="N6753" s="164" t="s">
        <v>569</v>
      </c>
    </row>
    <row r="6754" spans="1:15" s="164" customFormat="1" ht="15" x14ac:dyDescent="0.15">
      <c r="A6754" s="164" t="s">
        <v>521</v>
      </c>
      <c r="B6754" s="164" t="s">
        <v>647</v>
      </c>
      <c r="C6754" s="164" t="s">
        <v>523</v>
      </c>
      <c r="D6754" s="164" t="s">
        <v>525</v>
      </c>
      <c r="E6754" s="164" t="s">
        <v>531</v>
      </c>
      <c r="F6754" s="193">
        <v>45741</v>
      </c>
      <c r="G6754" s="164" t="s">
        <v>650</v>
      </c>
      <c r="H6754" s="194">
        <v>999953</v>
      </c>
      <c r="I6754" s="164" t="s">
        <v>16</v>
      </c>
      <c r="L6754" s="164">
        <v>2024</v>
      </c>
      <c r="M6754" s="164" t="s">
        <v>525</v>
      </c>
      <c r="N6754" s="164" t="s">
        <v>569</v>
      </c>
    </row>
    <row r="6755" spans="1:15" s="164" customFormat="1" ht="15" x14ac:dyDescent="0.15">
      <c r="A6755" s="164" t="s">
        <v>521</v>
      </c>
      <c r="B6755" s="164" t="s">
        <v>647</v>
      </c>
      <c r="C6755" s="164" t="s">
        <v>523</v>
      </c>
      <c r="D6755" s="164" t="s">
        <v>525</v>
      </c>
      <c r="E6755" s="164" t="s">
        <v>525</v>
      </c>
      <c r="F6755" s="193">
        <v>45741</v>
      </c>
      <c r="G6755" s="164" t="s">
        <v>648</v>
      </c>
      <c r="H6755" s="194">
        <v>92453</v>
      </c>
      <c r="I6755" s="164" t="s">
        <v>16</v>
      </c>
      <c r="L6755" s="164">
        <v>2024</v>
      </c>
      <c r="M6755" s="164" t="s">
        <v>525</v>
      </c>
      <c r="N6755" s="164" t="s">
        <v>569</v>
      </c>
    </row>
    <row r="6756" spans="1:15" s="164" customFormat="1" ht="15" x14ac:dyDescent="0.15">
      <c r="A6756" s="164" t="s">
        <v>521</v>
      </c>
      <c r="B6756" s="164" t="s">
        <v>647</v>
      </c>
      <c r="C6756" s="164" t="s">
        <v>523</v>
      </c>
      <c r="D6756" s="164" t="s">
        <v>525</v>
      </c>
      <c r="E6756" s="164" t="s">
        <v>531</v>
      </c>
      <c r="F6756" s="193">
        <v>45741</v>
      </c>
      <c r="G6756" s="164" t="s">
        <v>648</v>
      </c>
      <c r="H6756" s="194">
        <v>181188</v>
      </c>
      <c r="I6756" s="164" t="s">
        <v>16</v>
      </c>
      <c r="L6756" s="164">
        <v>2024</v>
      </c>
      <c r="M6756" s="164" t="s">
        <v>525</v>
      </c>
      <c r="N6756" s="164" t="s">
        <v>569</v>
      </c>
    </row>
    <row r="6757" spans="1:15" s="164" customFormat="1" ht="15" x14ac:dyDescent="0.15">
      <c r="A6757" s="164" t="s">
        <v>521</v>
      </c>
      <c r="B6757" s="164" t="s">
        <v>609</v>
      </c>
      <c r="C6757" s="164" t="s">
        <v>523</v>
      </c>
      <c r="D6757" s="164" t="s">
        <v>530</v>
      </c>
      <c r="E6757" s="164" t="s">
        <v>517</v>
      </c>
      <c r="F6757" s="193">
        <v>45741</v>
      </c>
      <c r="G6757" s="164" t="s">
        <v>25</v>
      </c>
      <c r="H6757" s="194">
        <v>4350000</v>
      </c>
      <c r="I6757" s="164" t="s">
        <v>16</v>
      </c>
      <c r="J6757" s="164">
        <v>6000</v>
      </c>
      <c r="L6757" s="164">
        <v>2025</v>
      </c>
      <c r="M6757" s="164" t="s">
        <v>525</v>
      </c>
      <c r="N6757" s="164" t="s">
        <v>526</v>
      </c>
    </row>
    <row r="6758" spans="1:15" s="164" customFormat="1" ht="15" x14ac:dyDescent="0.15">
      <c r="A6758" s="164" t="s">
        <v>521</v>
      </c>
      <c r="B6758" s="164" t="s">
        <v>609</v>
      </c>
      <c r="C6758" s="164" t="s">
        <v>523</v>
      </c>
      <c r="D6758" s="164" t="s">
        <v>530</v>
      </c>
      <c r="E6758" s="164" t="s">
        <v>517</v>
      </c>
      <c r="F6758" s="193">
        <v>45740</v>
      </c>
      <c r="G6758" s="164" t="s">
        <v>25</v>
      </c>
      <c r="H6758" s="194">
        <v>-1560200</v>
      </c>
      <c r="I6758" s="164" t="s">
        <v>16</v>
      </c>
      <c r="J6758" s="164">
        <v>2152</v>
      </c>
      <c r="L6758" s="164">
        <v>2025</v>
      </c>
      <c r="M6758" s="164" t="s">
        <v>525</v>
      </c>
      <c r="N6758" s="164" t="s">
        <v>526</v>
      </c>
      <c r="O6758" s="164" t="s">
        <v>725</v>
      </c>
    </row>
    <row r="6759" spans="1:15" s="164" customFormat="1" ht="15" x14ac:dyDescent="0.15">
      <c r="A6759" s="164" t="s">
        <v>521</v>
      </c>
      <c r="B6759" s="164" t="s">
        <v>647</v>
      </c>
      <c r="C6759" s="164" t="s">
        <v>523</v>
      </c>
      <c r="D6759" s="164" t="s">
        <v>525</v>
      </c>
      <c r="E6759" s="164" t="s">
        <v>525</v>
      </c>
      <c r="F6759" s="193">
        <v>45740</v>
      </c>
      <c r="G6759" s="164" t="s">
        <v>650</v>
      </c>
      <c r="H6759" s="194">
        <v>587112</v>
      </c>
      <c r="I6759" s="164" t="s">
        <v>16</v>
      </c>
      <c r="L6759" s="164">
        <v>2024</v>
      </c>
      <c r="M6759" s="164" t="s">
        <v>525</v>
      </c>
      <c r="N6759" s="164" t="s">
        <v>569</v>
      </c>
    </row>
    <row r="6760" spans="1:15" s="164" customFormat="1" ht="15" x14ac:dyDescent="0.15">
      <c r="A6760" s="164" t="s">
        <v>521</v>
      </c>
      <c r="B6760" s="164" t="s">
        <v>609</v>
      </c>
      <c r="C6760" s="164" t="s">
        <v>523</v>
      </c>
      <c r="D6760" s="164" t="s">
        <v>530</v>
      </c>
      <c r="E6760" s="164" t="s">
        <v>517</v>
      </c>
      <c r="F6760" s="193">
        <v>45740</v>
      </c>
      <c r="G6760" s="164" t="s">
        <v>25</v>
      </c>
      <c r="H6760" s="194">
        <v>4800</v>
      </c>
      <c r="I6760" s="164" t="s">
        <v>16</v>
      </c>
      <c r="J6760" s="164">
        <v>12</v>
      </c>
      <c r="L6760" s="164">
        <v>2025</v>
      </c>
      <c r="M6760" s="164" t="s">
        <v>525</v>
      </c>
      <c r="N6760" s="164" t="s">
        <v>526</v>
      </c>
      <c r="O6760" s="164" t="s">
        <v>761</v>
      </c>
    </row>
    <row r="6761" spans="1:15" s="164" customFormat="1" ht="15" x14ac:dyDescent="0.15">
      <c r="A6761" s="164" t="s">
        <v>521</v>
      </c>
      <c r="B6761" s="164" t="s">
        <v>647</v>
      </c>
      <c r="C6761" s="164" t="s">
        <v>523</v>
      </c>
      <c r="D6761" s="164" t="s">
        <v>525</v>
      </c>
      <c r="E6761" s="164" t="s">
        <v>519</v>
      </c>
      <c r="F6761" s="193">
        <v>45740</v>
      </c>
      <c r="G6761" s="164" t="s">
        <v>650</v>
      </c>
      <c r="H6761" s="194">
        <v>17580</v>
      </c>
      <c r="I6761" s="164" t="s">
        <v>16</v>
      </c>
      <c r="L6761" s="164">
        <v>2024</v>
      </c>
      <c r="M6761" s="164" t="s">
        <v>525</v>
      </c>
      <c r="N6761" s="164" t="s">
        <v>569</v>
      </c>
    </row>
    <row r="6762" spans="1:15" s="164" customFormat="1" ht="15" x14ac:dyDescent="0.15">
      <c r="A6762" s="164" t="s">
        <v>521</v>
      </c>
      <c r="B6762" s="164" t="s">
        <v>609</v>
      </c>
      <c r="C6762" s="164" t="s">
        <v>523</v>
      </c>
      <c r="D6762" s="164" t="s">
        <v>530</v>
      </c>
      <c r="E6762" s="164" t="s">
        <v>517</v>
      </c>
      <c r="F6762" s="193">
        <v>45740</v>
      </c>
      <c r="G6762" s="164" t="s">
        <v>25</v>
      </c>
      <c r="H6762" s="194">
        <v>264000</v>
      </c>
      <c r="I6762" s="164" t="s">
        <v>16</v>
      </c>
      <c r="J6762" s="164">
        <v>660</v>
      </c>
      <c r="L6762" s="164">
        <v>2025</v>
      </c>
      <c r="M6762" s="164" t="s">
        <v>525</v>
      </c>
      <c r="N6762" s="164" t="s">
        <v>526</v>
      </c>
      <c r="O6762" s="164" t="s">
        <v>762</v>
      </c>
    </row>
    <row r="6763" spans="1:15" s="164" customFormat="1" ht="15" x14ac:dyDescent="0.15">
      <c r="A6763" s="164" t="s">
        <v>521</v>
      </c>
      <c r="B6763" s="164" t="s">
        <v>647</v>
      </c>
      <c r="C6763" s="164" t="s">
        <v>523</v>
      </c>
      <c r="D6763" s="164" t="s">
        <v>525</v>
      </c>
      <c r="E6763" s="164" t="s">
        <v>531</v>
      </c>
      <c r="F6763" s="193">
        <v>45740</v>
      </c>
      <c r="G6763" s="164" t="s">
        <v>650</v>
      </c>
      <c r="H6763" s="194">
        <v>1696574</v>
      </c>
      <c r="I6763" s="164" t="s">
        <v>16</v>
      </c>
      <c r="L6763" s="164">
        <v>2024</v>
      </c>
      <c r="M6763" s="164" t="s">
        <v>525</v>
      </c>
      <c r="N6763" s="164" t="s">
        <v>569</v>
      </c>
    </row>
    <row r="6764" spans="1:15" s="164" customFormat="1" ht="15" x14ac:dyDescent="0.15">
      <c r="A6764" s="164" t="s">
        <v>521</v>
      </c>
      <c r="B6764" s="164" t="s">
        <v>609</v>
      </c>
      <c r="C6764" s="164" t="s">
        <v>523</v>
      </c>
      <c r="D6764" s="164" t="s">
        <v>530</v>
      </c>
      <c r="E6764" s="164" t="s">
        <v>517</v>
      </c>
      <c r="F6764" s="193">
        <v>45740</v>
      </c>
      <c r="G6764" s="164" t="s">
        <v>25</v>
      </c>
      <c r="H6764" s="194">
        <v>-1920000</v>
      </c>
      <c r="I6764" s="164" t="s">
        <v>16</v>
      </c>
      <c r="J6764" s="164">
        <v>4800</v>
      </c>
      <c r="L6764" s="164">
        <v>2025</v>
      </c>
      <c r="M6764" s="164" t="s">
        <v>525</v>
      </c>
      <c r="N6764" s="164" t="s">
        <v>526</v>
      </c>
      <c r="O6764" s="164" t="s">
        <v>733</v>
      </c>
    </row>
    <row r="6765" spans="1:15" s="164" customFormat="1" ht="15" x14ac:dyDescent="0.15">
      <c r="A6765" s="164" t="s">
        <v>521</v>
      </c>
      <c r="B6765" s="164" t="s">
        <v>647</v>
      </c>
      <c r="C6765" s="164" t="s">
        <v>523</v>
      </c>
      <c r="D6765" s="164" t="s">
        <v>525</v>
      </c>
      <c r="E6765" s="164" t="s">
        <v>525</v>
      </c>
      <c r="F6765" s="193">
        <v>45740</v>
      </c>
      <c r="G6765" s="164" t="s">
        <v>648</v>
      </c>
      <c r="H6765" s="194">
        <v>21555</v>
      </c>
      <c r="I6765" s="164" t="s">
        <v>16</v>
      </c>
      <c r="L6765" s="164">
        <v>2024</v>
      </c>
      <c r="M6765" s="164" t="s">
        <v>525</v>
      </c>
      <c r="N6765" s="164" t="s">
        <v>569</v>
      </c>
    </row>
    <row r="6766" spans="1:15" s="164" customFormat="1" ht="15" x14ac:dyDescent="0.15">
      <c r="A6766" s="164" t="s">
        <v>521</v>
      </c>
      <c r="B6766" s="164" t="s">
        <v>609</v>
      </c>
      <c r="C6766" s="164" t="s">
        <v>523</v>
      </c>
      <c r="D6766" s="164" t="s">
        <v>530</v>
      </c>
      <c r="E6766" s="164" t="s">
        <v>517</v>
      </c>
      <c r="F6766" s="193">
        <v>45740</v>
      </c>
      <c r="G6766" s="164" t="s">
        <v>25</v>
      </c>
      <c r="H6766" s="194">
        <v>3480000</v>
      </c>
      <c r="I6766" s="164" t="s">
        <v>16</v>
      </c>
      <c r="J6766" s="164">
        <v>4800</v>
      </c>
      <c r="L6766" s="164">
        <v>2025</v>
      </c>
      <c r="M6766" s="164" t="s">
        <v>525</v>
      </c>
      <c r="N6766" s="164" t="s">
        <v>526</v>
      </c>
    </row>
    <row r="6767" spans="1:15" s="164" customFormat="1" ht="15" x14ac:dyDescent="0.15">
      <c r="A6767" s="164" t="s">
        <v>521</v>
      </c>
      <c r="B6767" s="164" t="s">
        <v>647</v>
      </c>
      <c r="C6767" s="164" t="s">
        <v>523</v>
      </c>
      <c r="D6767" s="164" t="s">
        <v>525</v>
      </c>
      <c r="E6767" s="164" t="s">
        <v>531</v>
      </c>
      <c r="F6767" s="193">
        <v>45740</v>
      </c>
      <c r="G6767" s="164" t="s">
        <v>648</v>
      </c>
      <c r="H6767" s="194">
        <v>35482</v>
      </c>
      <c r="I6767" s="164" t="s">
        <v>16</v>
      </c>
      <c r="L6767" s="164">
        <v>2024</v>
      </c>
      <c r="M6767" s="164" t="s">
        <v>525</v>
      </c>
      <c r="N6767" s="164" t="s">
        <v>569</v>
      </c>
    </row>
    <row r="6768" spans="1:15" s="164" customFormat="1" ht="15" x14ac:dyDescent="0.15">
      <c r="A6768" s="164" t="s">
        <v>521</v>
      </c>
      <c r="B6768" s="164" t="s">
        <v>647</v>
      </c>
      <c r="C6768" s="164" t="s">
        <v>523</v>
      </c>
      <c r="D6768" s="164" t="s">
        <v>525</v>
      </c>
      <c r="E6768" s="164" t="s">
        <v>531</v>
      </c>
      <c r="F6768" s="193">
        <v>45740</v>
      </c>
      <c r="G6768" s="164" t="s">
        <v>651</v>
      </c>
      <c r="H6768" s="194">
        <v>131617</v>
      </c>
      <c r="I6768" s="164" t="s">
        <v>16</v>
      </c>
      <c r="L6768" s="164">
        <v>2024</v>
      </c>
      <c r="M6768" s="164" t="s">
        <v>525</v>
      </c>
      <c r="N6768" s="164" t="s">
        <v>569</v>
      </c>
    </row>
    <row r="6769" spans="1:15" s="164" customFormat="1" ht="15" x14ac:dyDescent="0.15">
      <c r="A6769" s="164" t="s">
        <v>521</v>
      </c>
      <c r="B6769" s="164" t="s">
        <v>647</v>
      </c>
      <c r="C6769" s="164" t="s">
        <v>523</v>
      </c>
      <c r="D6769" s="164" t="s">
        <v>525</v>
      </c>
      <c r="E6769" s="164" t="s">
        <v>525</v>
      </c>
      <c r="F6769" s="193">
        <v>45740</v>
      </c>
      <c r="G6769" s="164" t="s">
        <v>649</v>
      </c>
      <c r="H6769" s="194">
        <v>667346</v>
      </c>
      <c r="I6769" s="164" t="s">
        <v>16</v>
      </c>
      <c r="L6769" s="164">
        <v>2024</v>
      </c>
      <c r="M6769" s="164" t="s">
        <v>525</v>
      </c>
      <c r="N6769" s="164" t="s">
        <v>569</v>
      </c>
    </row>
    <row r="6770" spans="1:15" s="164" customFormat="1" ht="15" x14ac:dyDescent="0.15">
      <c r="A6770" s="164" t="s">
        <v>521</v>
      </c>
      <c r="B6770" s="164" t="s">
        <v>647</v>
      </c>
      <c r="C6770" s="164" t="s">
        <v>523</v>
      </c>
      <c r="D6770" s="164" t="s">
        <v>525</v>
      </c>
      <c r="E6770" s="164" t="s">
        <v>531</v>
      </c>
      <c r="F6770" s="193">
        <v>45740</v>
      </c>
      <c r="G6770" s="164" t="s">
        <v>649</v>
      </c>
      <c r="H6770" s="194">
        <v>660737</v>
      </c>
      <c r="I6770" s="164" t="s">
        <v>16</v>
      </c>
      <c r="L6770" s="164">
        <v>2024</v>
      </c>
      <c r="M6770" s="164" t="s">
        <v>525</v>
      </c>
      <c r="N6770" s="164" t="s">
        <v>569</v>
      </c>
    </row>
    <row r="6771" spans="1:15" s="164" customFormat="1" ht="15" x14ac:dyDescent="0.15">
      <c r="A6771" s="164" t="s">
        <v>521</v>
      </c>
      <c r="B6771" s="164" t="s">
        <v>647</v>
      </c>
      <c r="C6771" s="164" t="s">
        <v>523</v>
      </c>
      <c r="D6771" s="164" t="s">
        <v>525</v>
      </c>
      <c r="E6771" s="164" t="s">
        <v>531</v>
      </c>
      <c r="F6771" s="193">
        <v>45740</v>
      </c>
      <c r="G6771" s="164" t="s">
        <v>652</v>
      </c>
      <c r="H6771" s="194">
        <v>303380</v>
      </c>
      <c r="I6771" s="164" t="s">
        <v>16</v>
      </c>
      <c r="L6771" s="164">
        <v>2024</v>
      </c>
      <c r="M6771" s="164" t="s">
        <v>525</v>
      </c>
      <c r="N6771" s="164" t="s">
        <v>569</v>
      </c>
    </row>
    <row r="6772" spans="1:15" s="164" customFormat="1" ht="15" x14ac:dyDescent="0.15">
      <c r="A6772" s="164" t="s">
        <v>521</v>
      </c>
      <c r="B6772" s="164" t="s">
        <v>647</v>
      </c>
      <c r="C6772" s="164" t="s">
        <v>523</v>
      </c>
      <c r="D6772" s="164" t="s">
        <v>525</v>
      </c>
      <c r="E6772" s="164" t="s">
        <v>525</v>
      </c>
      <c r="F6772" s="193">
        <v>45740</v>
      </c>
      <c r="G6772" s="164" t="s">
        <v>656</v>
      </c>
      <c r="H6772" s="194">
        <v>49896</v>
      </c>
      <c r="I6772" s="164" t="s">
        <v>16</v>
      </c>
      <c r="L6772" s="164">
        <v>2024</v>
      </c>
      <c r="M6772" s="164" t="s">
        <v>525</v>
      </c>
      <c r="N6772" s="164" t="s">
        <v>569</v>
      </c>
    </row>
    <row r="6773" spans="1:15" s="164" customFormat="1" ht="15" x14ac:dyDescent="0.15">
      <c r="A6773" s="164" t="s">
        <v>521</v>
      </c>
      <c r="B6773" s="164" t="s">
        <v>617</v>
      </c>
      <c r="C6773" s="164" t="s">
        <v>523</v>
      </c>
      <c r="D6773" s="164" t="s">
        <v>525</v>
      </c>
      <c r="E6773" s="164" t="s">
        <v>531</v>
      </c>
      <c r="F6773" s="193">
        <v>45740</v>
      </c>
      <c r="G6773" s="164" t="s">
        <v>619</v>
      </c>
      <c r="H6773" s="194">
        <v>74048</v>
      </c>
      <c r="I6773" s="164" t="s">
        <v>22</v>
      </c>
      <c r="L6773" s="164">
        <v>2024</v>
      </c>
      <c r="M6773" s="164" t="s">
        <v>525</v>
      </c>
      <c r="N6773" s="164" t="s">
        <v>569</v>
      </c>
    </row>
    <row r="6774" spans="1:15" s="164" customFormat="1" ht="15" x14ac:dyDescent="0.15">
      <c r="A6774" s="164" t="s">
        <v>521</v>
      </c>
      <c r="B6774" s="164" t="s">
        <v>586</v>
      </c>
      <c r="C6774" s="164" t="s">
        <v>523</v>
      </c>
      <c r="D6774" s="164" t="s">
        <v>525</v>
      </c>
      <c r="E6774" s="164" t="s">
        <v>531</v>
      </c>
      <c r="F6774" s="193">
        <v>45740</v>
      </c>
      <c r="G6774" s="164" t="s">
        <v>619</v>
      </c>
      <c r="H6774" s="194">
        <v>360096</v>
      </c>
      <c r="I6774" s="164" t="s">
        <v>22</v>
      </c>
      <c r="L6774" s="164">
        <v>2024</v>
      </c>
      <c r="M6774" s="164" t="s">
        <v>525</v>
      </c>
      <c r="N6774" s="164" t="s">
        <v>569</v>
      </c>
    </row>
    <row r="6775" spans="1:15" s="164" customFormat="1" ht="15" x14ac:dyDescent="0.15">
      <c r="A6775" s="164" t="s">
        <v>521</v>
      </c>
      <c r="B6775" s="164" t="s">
        <v>617</v>
      </c>
      <c r="C6775" s="164" t="s">
        <v>523</v>
      </c>
      <c r="D6775" s="164" t="s">
        <v>525</v>
      </c>
      <c r="E6775" s="164" t="s">
        <v>531</v>
      </c>
      <c r="F6775" s="193">
        <v>45740</v>
      </c>
      <c r="G6775" s="164" t="s">
        <v>620</v>
      </c>
      <c r="H6775" s="194">
        <v>214500</v>
      </c>
      <c r="I6775" s="164" t="s">
        <v>22</v>
      </c>
      <c r="L6775" s="164">
        <v>2024</v>
      </c>
      <c r="M6775" s="164" t="s">
        <v>525</v>
      </c>
      <c r="N6775" s="164" t="s">
        <v>569</v>
      </c>
    </row>
    <row r="6776" spans="1:15" s="164" customFormat="1" ht="15" x14ac:dyDescent="0.15">
      <c r="A6776" s="164" t="s">
        <v>521</v>
      </c>
      <c r="B6776" s="164" t="s">
        <v>647</v>
      </c>
      <c r="C6776" s="164" t="s">
        <v>523</v>
      </c>
      <c r="D6776" s="164" t="s">
        <v>525</v>
      </c>
      <c r="E6776" s="164" t="s">
        <v>531</v>
      </c>
      <c r="F6776" s="193">
        <v>45740</v>
      </c>
      <c r="G6776" s="164" t="s">
        <v>653</v>
      </c>
      <c r="H6776" s="194">
        <v>201060</v>
      </c>
      <c r="I6776" s="164" t="s">
        <v>22</v>
      </c>
      <c r="L6776" s="164">
        <v>2024</v>
      </c>
      <c r="M6776" s="164" t="s">
        <v>525</v>
      </c>
      <c r="N6776" s="164" t="s">
        <v>569</v>
      </c>
    </row>
    <row r="6777" spans="1:15" s="164" customFormat="1" ht="15" x14ac:dyDescent="0.15">
      <c r="A6777" s="164" t="s">
        <v>521</v>
      </c>
      <c r="B6777" s="164" t="s">
        <v>617</v>
      </c>
      <c r="C6777" s="164" t="s">
        <v>523</v>
      </c>
      <c r="D6777" s="164" t="s">
        <v>525</v>
      </c>
      <c r="E6777" s="164" t="s">
        <v>525</v>
      </c>
      <c r="F6777" s="193">
        <v>45740</v>
      </c>
      <c r="G6777" s="164" t="s">
        <v>568</v>
      </c>
      <c r="H6777" s="194">
        <v>58210</v>
      </c>
      <c r="I6777" s="164" t="s">
        <v>22</v>
      </c>
      <c r="L6777" s="164">
        <v>2024</v>
      </c>
      <c r="M6777" s="164" t="s">
        <v>525</v>
      </c>
      <c r="N6777" s="164" t="s">
        <v>569</v>
      </c>
    </row>
    <row r="6778" spans="1:15" s="164" customFormat="1" ht="15" x14ac:dyDescent="0.15">
      <c r="A6778" s="164" t="s">
        <v>521</v>
      </c>
      <c r="B6778" s="164" t="s">
        <v>617</v>
      </c>
      <c r="C6778" s="164" t="s">
        <v>523</v>
      </c>
      <c r="D6778" s="164" t="s">
        <v>525</v>
      </c>
      <c r="E6778" s="164" t="s">
        <v>531</v>
      </c>
      <c r="F6778" s="193">
        <v>45740</v>
      </c>
      <c r="G6778" s="164" t="s">
        <v>589</v>
      </c>
      <c r="H6778" s="194">
        <v>441320</v>
      </c>
      <c r="I6778" s="164" t="s">
        <v>22</v>
      </c>
      <c r="L6778" s="164">
        <v>2024</v>
      </c>
      <c r="M6778" s="164" t="s">
        <v>525</v>
      </c>
      <c r="N6778" s="164" t="s">
        <v>569</v>
      </c>
    </row>
    <row r="6779" spans="1:15" s="164" customFormat="1" ht="15" x14ac:dyDescent="0.15">
      <c r="A6779" s="164" t="s">
        <v>521</v>
      </c>
      <c r="B6779" s="164" t="s">
        <v>586</v>
      </c>
      <c r="C6779" s="164" t="s">
        <v>523</v>
      </c>
      <c r="D6779" s="164" t="s">
        <v>525</v>
      </c>
      <c r="E6779" s="164" t="s">
        <v>531</v>
      </c>
      <c r="F6779" s="193">
        <v>45740</v>
      </c>
      <c r="G6779" s="164" t="s">
        <v>589</v>
      </c>
      <c r="H6779" s="194">
        <v>45936</v>
      </c>
      <c r="I6779" s="164" t="s">
        <v>22</v>
      </c>
      <c r="L6779" s="164">
        <v>2024</v>
      </c>
      <c r="M6779" s="164" t="s">
        <v>525</v>
      </c>
      <c r="N6779" s="164" t="s">
        <v>569</v>
      </c>
    </row>
    <row r="6780" spans="1:15" s="164" customFormat="1" ht="15" x14ac:dyDescent="0.15">
      <c r="A6780" s="164" t="s">
        <v>521</v>
      </c>
      <c r="B6780" s="164" t="s">
        <v>603</v>
      </c>
      <c r="C6780" s="164" t="s">
        <v>523</v>
      </c>
      <c r="D6780" s="164" t="s">
        <v>525</v>
      </c>
      <c r="E6780" s="164" t="s">
        <v>525</v>
      </c>
      <c r="F6780" s="193">
        <v>45740</v>
      </c>
      <c r="G6780" s="164" t="s">
        <v>604</v>
      </c>
      <c r="H6780" s="194">
        <v>1657</v>
      </c>
      <c r="I6780" s="164" t="s">
        <v>22</v>
      </c>
      <c r="L6780" s="164">
        <v>2024</v>
      </c>
      <c r="M6780" s="164" t="s">
        <v>525</v>
      </c>
      <c r="N6780" s="164" t="s">
        <v>569</v>
      </c>
    </row>
    <row r="6781" spans="1:15" s="164" customFormat="1" ht="15" x14ac:dyDescent="0.15">
      <c r="A6781" s="164" t="s">
        <v>521</v>
      </c>
      <c r="B6781" s="164" t="s">
        <v>617</v>
      </c>
      <c r="C6781" s="164" t="s">
        <v>523</v>
      </c>
      <c r="D6781" s="164" t="s">
        <v>525</v>
      </c>
      <c r="E6781" s="164" t="s">
        <v>525</v>
      </c>
      <c r="F6781" s="193">
        <v>45740</v>
      </c>
      <c r="G6781" s="164" t="s">
        <v>23</v>
      </c>
      <c r="H6781" s="194">
        <v>171600</v>
      </c>
      <c r="I6781" s="164" t="s">
        <v>22</v>
      </c>
      <c r="L6781" s="164">
        <v>2024</v>
      </c>
      <c r="M6781" s="164" t="s">
        <v>525</v>
      </c>
      <c r="N6781" s="164" t="s">
        <v>569</v>
      </c>
    </row>
    <row r="6782" spans="1:15" s="164" customFormat="1" ht="15" x14ac:dyDescent="0.15">
      <c r="A6782" s="164" t="s">
        <v>521</v>
      </c>
      <c r="B6782" s="164" t="s">
        <v>609</v>
      </c>
      <c r="C6782" s="164" t="s">
        <v>523</v>
      </c>
      <c r="D6782" s="164" t="s">
        <v>530</v>
      </c>
      <c r="E6782" s="164" t="s">
        <v>517</v>
      </c>
      <c r="F6782" s="193">
        <v>45739</v>
      </c>
      <c r="G6782" s="164" t="s">
        <v>25</v>
      </c>
      <c r="H6782" s="194">
        <v>220000</v>
      </c>
      <c r="I6782" s="164" t="s">
        <v>16</v>
      </c>
      <c r="J6782" s="164">
        <v>550</v>
      </c>
      <c r="L6782" s="164">
        <v>2025</v>
      </c>
      <c r="M6782" s="164" t="s">
        <v>525</v>
      </c>
      <c r="N6782" s="164" t="s">
        <v>526</v>
      </c>
      <c r="O6782" s="164" t="s">
        <v>763</v>
      </c>
    </row>
    <row r="6783" spans="1:15" s="164" customFormat="1" ht="15" x14ac:dyDescent="0.15">
      <c r="A6783" s="164" t="s">
        <v>521</v>
      </c>
      <c r="B6783" s="164" t="s">
        <v>609</v>
      </c>
      <c r="C6783" s="164" t="s">
        <v>523</v>
      </c>
      <c r="D6783" s="164" t="s">
        <v>530</v>
      </c>
      <c r="E6783" s="164" t="s">
        <v>517</v>
      </c>
      <c r="F6783" s="193">
        <v>45739</v>
      </c>
      <c r="G6783" s="164" t="s">
        <v>25</v>
      </c>
      <c r="H6783" s="194">
        <v>2900000</v>
      </c>
      <c r="I6783" s="164" t="s">
        <v>16</v>
      </c>
      <c r="J6783" s="164">
        <v>4000</v>
      </c>
      <c r="L6783" s="164">
        <v>2025</v>
      </c>
      <c r="M6783" s="164" t="s">
        <v>525</v>
      </c>
      <c r="N6783" s="164" t="s">
        <v>526</v>
      </c>
    </row>
    <row r="6784" spans="1:15" s="164" customFormat="1" ht="15" x14ac:dyDescent="0.15">
      <c r="A6784" s="164" t="s">
        <v>521</v>
      </c>
      <c r="B6784" s="164" t="s">
        <v>609</v>
      </c>
      <c r="C6784" s="164" t="s">
        <v>523</v>
      </c>
      <c r="D6784" s="164" t="s">
        <v>530</v>
      </c>
      <c r="E6784" s="164" t="s">
        <v>517</v>
      </c>
      <c r="F6784" s="193">
        <v>45739</v>
      </c>
      <c r="G6784" s="164" t="s">
        <v>25</v>
      </c>
      <c r="H6784" s="194">
        <v>-1600000</v>
      </c>
      <c r="I6784" s="164" t="s">
        <v>16</v>
      </c>
      <c r="J6784" s="164">
        <v>4000</v>
      </c>
      <c r="L6784" s="164">
        <v>2025</v>
      </c>
      <c r="M6784" s="164" t="s">
        <v>525</v>
      </c>
      <c r="N6784" s="164" t="s">
        <v>526</v>
      </c>
      <c r="O6784" s="164" t="s">
        <v>733</v>
      </c>
    </row>
    <row r="6785" spans="1:15" s="164" customFormat="1" ht="15" x14ac:dyDescent="0.15">
      <c r="A6785" s="164" t="s">
        <v>521</v>
      </c>
      <c r="B6785" s="164" t="s">
        <v>609</v>
      </c>
      <c r="C6785" s="164" t="s">
        <v>523</v>
      </c>
      <c r="D6785" s="164" t="s">
        <v>530</v>
      </c>
      <c r="E6785" s="164" t="s">
        <v>517</v>
      </c>
      <c r="F6785" s="193">
        <v>45739</v>
      </c>
      <c r="G6785" s="164" t="s">
        <v>25</v>
      </c>
      <c r="H6785" s="194">
        <v>-1299925</v>
      </c>
      <c r="I6785" s="164" t="s">
        <v>16</v>
      </c>
      <c r="J6785" s="164">
        <v>1793</v>
      </c>
      <c r="L6785" s="164">
        <v>2025</v>
      </c>
      <c r="M6785" s="164" t="s">
        <v>525</v>
      </c>
      <c r="N6785" s="164" t="s">
        <v>526</v>
      </c>
      <c r="O6785" s="164" t="s">
        <v>725</v>
      </c>
    </row>
    <row r="6786" spans="1:15" s="164" customFormat="1" ht="15" x14ac:dyDescent="0.15">
      <c r="A6786" s="164" t="s">
        <v>521</v>
      </c>
      <c r="B6786" s="164" t="s">
        <v>609</v>
      </c>
      <c r="C6786" s="164" t="s">
        <v>523</v>
      </c>
      <c r="D6786" s="164" t="s">
        <v>530</v>
      </c>
      <c r="E6786" s="164" t="s">
        <v>517</v>
      </c>
      <c r="F6786" s="193">
        <v>45739</v>
      </c>
      <c r="G6786" s="164" t="s">
        <v>25</v>
      </c>
      <c r="H6786" s="194">
        <v>4000</v>
      </c>
      <c r="I6786" s="164" t="s">
        <v>16</v>
      </c>
      <c r="J6786" s="164">
        <v>10</v>
      </c>
      <c r="L6786" s="164">
        <v>2025</v>
      </c>
      <c r="M6786" s="164" t="s">
        <v>525</v>
      </c>
      <c r="N6786" s="164" t="s">
        <v>526</v>
      </c>
      <c r="O6786" s="164" t="s">
        <v>764</v>
      </c>
    </row>
    <row r="6787" spans="1:15" s="164" customFormat="1" ht="15" x14ac:dyDescent="0.15">
      <c r="A6787" s="164" t="s">
        <v>521</v>
      </c>
      <c r="B6787" s="164" t="s">
        <v>647</v>
      </c>
      <c r="C6787" s="164" t="s">
        <v>523</v>
      </c>
      <c r="D6787" s="164" t="s">
        <v>525</v>
      </c>
      <c r="E6787" s="164" t="s">
        <v>525</v>
      </c>
      <c r="F6787" s="193">
        <v>45738</v>
      </c>
      <c r="G6787" s="164" t="s">
        <v>649</v>
      </c>
      <c r="H6787" s="194">
        <v>159412</v>
      </c>
      <c r="I6787" s="164" t="s">
        <v>16</v>
      </c>
      <c r="L6787" s="164">
        <v>2024</v>
      </c>
      <c r="M6787" s="164" t="s">
        <v>525</v>
      </c>
      <c r="N6787" s="164" t="s">
        <v>569</v>
      </c>
    </row>
    <row r="6788" spans="1:15" s="164" customFormat="1" ht="15" x14ac:dyDescent="0.15">
      <c r="A6788" s="164" t="s">
        <v>521</v>
      </c>
      <c r="B6788" s="164" t="s">
        <v>609</v>
      </c>
      <c r="C6788" s="164" t="s">
        <v>523</v>
      </c>
      <c r="D6788" s="164" t="s">
        <v>530</v>
      </c>
      <c r="E6788" s="164" t="s">
        <v>517</v>
      </c>
      <c r="F6788" s="193">
        <v>45738</v>
      </c>
      <c r="G6788" s="164" t="s">
        <v>25</v>
      </c>
      <c r="H6788" s="194">
        <v>-1170150</v>
      </c>
      <c r="I6788" s="164" t="s">
        <v>16</v>
      </c>
      <c r="J6788" s="164">
        <v>1614</v>
      </c>
      <c r="L6788" s="164">
        <v>2025</v>
      </c>
      <c r="M6788" s="164" t="s">
        <v>525</v>
      </c>
      <c r="N6788" s="164" t="s">
        <v>526</v>
      </c>
      <c r="O6788" s="164" t="s">
        <v>725</v>
      </c>
    </row>
    <row r="6789" spans="1:15" s="164" customFormat="1" ht="15" x14ac:dyDescent="0.15">
      <c r="A6789" s="164" t="s">
        <v>521</v>
      </c>
      <c r="B6789" s="164" t="s">
        <v>609</v>
      </c>
      <c r="C6789" s="164" t="s">
        <v>523</v>
      </c>
      <c r="D6789" s="164" t="s">
        <v>530</v>
      </c>
      <c r="E6789" s="164" t="s">
        <v>517</v>
      </c>
      <c r="F6789" s="193">
        <v>45738</v>
      </c>
      <c r="G6789" s="164" t="s">
        <v>25</v>
      </c>
      <c r="H6789" s="194">
        <v>2610000</v>
      </c>
      <c r="I6789" s="164" t="s">
        <v>16</v>
      </c>
      <c r="J6789" s="164">
        <v>3600</v>
      </c>
      <c r="L6789" s="164">
        <v>2025</v>
      </c>
      <c r="M6789" s="164" t="s">
        <v>525</v>
      </c>
      <c r="N6789" s="164" t="s">
        <v>526</v>
      </c>
    </row>
    <row r="6790" spans="1:15" s="164" customFormat="1" ht="15" x14ac:dyDescent="0.15">
      <c r="A6790" s="164" t="s">
        <v>521</v>
      </c>
      <c r="B6790" s="164" t="s">
        <v>609</v>
      </c>
      <c r="C6790" s="164" t="s">
        <v>523</v>
      </c>
      <c r="D6790" s="164" t="s">
        <v>530</v>
      </c>
      <c r="E6790" s="164" t="s">
        <v>517</v>
      </c>
      <c r="F6790" s="193">
        <v>45738</v>
      </c>
      <c r="G6790" s="164" t="s">
        <v>25</v>
      </c>
      <c r="H6790" s="194">
        <v>3600</v>
      </c>
      <c r="I6790" s="164" t="s">
        <v>16</v>
      </c>
      <c r="J6790" s="164">
        <v>9</v>
      </c>
      <c r="L6790" s="164">
        <v>2025</v>
      </c>
      <c r="M6790" s="164" t="s">
        <v>525</v>
      </c>
      <c r="N6790" s="164" t="s">
        <v>526</v>
      </c>
      <c r="O6790" s="164" t="s">
        <v>765</v>
      </c>
    </row>
    <row r="6791" spans="1:15" s="164" customFormat="1" ht="15" x14ac:dyDescent="0.15">
      <c r="A6791" s="164" t="s">
        <v>521</v>
      </c>
      <c r="B6791" s="164" t="s">
        <v>609</v>
      </c>
      <c r="C6791" s="164" t="s">
        <v>523</v>
      </c>
      <c r="D6791" s="164" t="s">
        <v>530</v>
      </c>
      <c r="E6791" s="164" t="s">
        <v>517</v>
      </c>
      <c r="F6791" s="193">
        <v>45738</v>
      </c>
      <c r="G6791" s="164" t="s">
        <v>25</v>
      </c>
      <c r="H6791" s="194">
        <v>89600</v>
      </c>
      <c r="I6791" s="164" t="s">
        <v>16</v>
      </c>
      <c r="J6791" s="164">
        <v>224</v>
      </c>
      <c r="L6791" s="164">
        <v>2025</v>
      </c>
      <c r="M6791" s="164" t="s">
        <v>525</v>
      </c>
      <c r="N6791" s="164" t="s">
        <v>526</v>
      </c>
      <c r="O6791" s="164" t="s">
        <v>766</v>
      </c>
    </row>
    <row r="6792" spans="1:15" s="164" customFormat="1" ht="15" x14ac:dyDescent="0.15">
      <c r="A6792" s="164" t="s">
        <v>521</v>
      </c>
      <c r="B6792" s="164" t="s">
        <v>609</v>
      </c>
      <c r="C6792" s="164" t="s">
        <v>523</v>
      </c>
      <c r="D6792" s="164" t="s">
        <v>530</v>
      </c>
      <c r="E6792" s="164" t="s">
        <v>517</v>
      </c>
      <c r="F6792" s="193">
        <v>45738</v>
      </c>
      <c r="G6792" s="164" t="s">
        <v>25</v>
      </c>
      <c r="H6792" s="194">
        <v>-1440000</v>
      </c>
      <c r="I6792" s="164" t="s">
        <v>16</v>
      </c>
      <c r="J6792" s="164">
        <v>3600</v>
      </c>
      <c r="L6792" s="164">
        <v>2025</v>
      </c>
      <c r="M6792" s="164" t="s">
        <v>525</v>
      </c>
      <c r="N6792" s="164" t="s">
        <v>526</v>
      </c>
      <c r="O6792" s="164" t="s">
        <v>733</v>
      </c>
    </row>
    <row r="6793" spans="1:15" s="164" customFormat="1" ht="15" x14ac:dyDescent="0.15">
      <c r="A6793" s="164" t="s">
        <v>521</v>
      </c>
      <c r="B6793" s="164" t="s">
        <v>609</v>
      </c>
      <c r="C6793" s="164" t="s">
        <v>523</v>
      </c>
      <c r="D6793" s="164" t="s">
        <v>530</v>
      </c>
      <c r="E6793" s="164" t="s">
        <v>517</v>
      </c>
      <c r="F6793" s="193">
        <v>45737</v>
      </c>
      <c r="G6793" s="164" t="s">
        <v>25</v>
      </c>
      <c r="H6793" s="194">
        <v>2320000</v>
      </c>
      <c r="I6793" s="164" t="s">
        <v>16</v>
      </c>
      <c r="J6793" s="164">
        <v>3200</v>
      </c>
      <c r="L6793" s="164">
        <v>2025</v>
      </c>
      <c r="M6793" s="164" t="s">
        <v>525</v>
      </c>
      <c r="N6793" s="164" t="s">
        <v>526</v>
      </c>
    </row>
    <row r="6794" spans="1:15" s="164" customFormat="1" ht="15" x14ac:dyDescent="0.15">
      <c r="A6794" s="164" t="s">
        <v>521</v>
      </c>
      <c r="B6794" s="164" t="s">
        <v>609</v>
      </c>
      <c r="C6794" s="164" t="s">
        <v>523</v>
      </c>
      <c r="D6794" s="164" t="s">
        <v>530</v>
      </c>
      <c r="E6794" s="164" t="s">
        <v>517</v>
      </c>
      <c r="F6794" s="193">
        <v>45737</v>
      </c>
      <c r="G6794" s="164" t="s">
        <v>25</v>
      </c>
      <c r="H6794" s="194">
        <v>67200</v>
      </c>
      <c r="I6794" s="164" t="s">
        <v>16</v>
      </c>
      <c r="J6794" s="164">
        <v>168</v>
      </c>
      <c r="L6794" s="164">
        <v>2025</v>
      </c>
      <c r="M6794" s="164" t="s">
        <v>525</v>
      </c>
      <c r="N6794" s="164" t="s">
        <v>526</v>
      </c>
      <c r="O6794" s="164" t="s">
        <v>767</v>
      </c>
    </row>
    <row r="6795" spans="1:15" s="164" customFormat="1" ht="15" x14ac:dyDescent="0.15">
      <c r="A6795" s="164" t="s">
        <v>521</v>
      </c>
      <c r="B6795" s="164" t="s">
        <v>647</v>
      </c>
      <c r="C6795" s="164" t="s">
        <v>523</v>
      </c>
      <c r="D6795" s="164" t="s">
        <v>525</v>
      </c>
      <c r="E6795" s="164" t="s">
        <v>525</v>
      </c>
      <c r="F6795" s="193">
        <v>45737</v>
      </c>
      <c r="G6795" s="164" t="s">
        <v>650</v>
      </c>
      <c r="H6795" s="194">
        <v>790856</v>
      </c>
      <c r="I6795" s="164" t="s">
        <v>16</v>
      </c>
      <c r="L6795" s="164">
        <v>2024</v>
      </c>
      <c r="M6795" s="164" t="s">
        <v>525</v>
      </c>
      <c r="N6795" s="164" t="s">
        <v>569</v>
      </c>
    </row>
    <row r="6796" spans="1:15" s="164" customFormat="1" ht="15" x14ac:dyDescent="0.15">
      <c r="A6796" s="164" t="s">
        <v>521</v>
      </c>
      <c r="B6796" s="164" t="s">
        <v>609</v>
      </c>
      <c r="C6796" s="164" t="s">
        <v>523</v>
      </c>
      <c r="D6796" s="164" t="s">
        <v>530</v>
      </c>
      <c r="E6796" s="164" t="s">
        <v>517</v>
      </c>
      <c r="F6796" s="193">
        <v>45737</v>
      </c>
      <c r="G6796" s="164" t="s">
        <v>25</v>
      </c>
      <c r="H6796" s="194">
        <v>-1280000</v>
      </c>
      <c r="I6796" s="164" t="s">
        <v>16</v>
      </c>
      <c r="J6796" s="164">
        <v>3200</v>
      </c>
      <c r="L6796" s="164">
        <v>2025</v>
      </c>
      <c r="M6796" s="164" t="s">
        <v>525</v>
      </c>
      <c r="N6796" s="164" t="s">
        <v>526</v>
      </c>
      <c r="O6796" s="164" t="s">
        <v>733</v>
      </c>
    </row>
    <row r="6797" spans="1:15" s="164" customFormat="1" ht="15" x14ac:dyDescent="0.15">
      <c r="A6797" s="164" t="s">
        <v>521</v>
      </c>
      <c r="B6797" s="164" t="s">
        <v>647</v>
      </c>
      <c r="C6797" s="164" t="s">
        <v>535</v>
      </c>
      <c r="D6797" s="164" t="s">
        <v>525</v>
      </c>
      <c r="E6797" s="164" t="s">
        <v>519</v>
      </c>
      <c r="F6797" s="193">
        <v>45737</v>
      </c>
      <c r="G6797" s="164" t="s">
        <v>650</v>
      </c>
      <c r="H6797" s="194">
        <v>22440</v>
      </c>
      <c r="I6797" s="164" t="s">
        <v>16</v>
      </c>
      <c r="L6797" s="164">
        <v>2024</v>
      </c>
      <c r="M6797" s="164" t="s">
        <v>525</v>
      </c>
      <c r="N6797" s="164" t="s">
        <v>569</v>
      </c>
    </row>
    <row r="6798" spans="1:15" s="164" customFormat="1" ht="15" x14ac:dyDescent="0.15">
      <c r="A6798" s="164" t="s">
        <v>521</v>
      </c>
      <c r="B6798" s="164" t="s">
        <v>609</v>
      </c>
      <c r="C6798" s="164" t="s">
        <v>523</v>
      </c>
      <c r="D6798" s="164" t="s">
        <v>530</v>
      </c>
      <c r="E6798" s="164" t="s">
        <v>517</v>
      </c>
      <c r="F6798" s="193">
        <v>45737</v>
      </c>
      <c r="G6798" s="164" t="s">
        <v>25</v>
      </c>
      <c r="H6798" s="194">
        <v>-1039650</v>
      </c>
      <c r="I6798" s="164" t="s">
        <v>16</v>
      </c>
      <c r="J6798" s="164">
        <v>1434</v>
      </c>
      <c r="L6798" s="164">
        <v>2025</v>
      </c>
      <c r="M6798" s="164" t="s">
        <v>525</v>
      </c>
      <c r="N6798" s="164" t="s">
        <v>526</v>
      </c>
      <c r="O6798" s="164" t="s">
        <v>725</v>
      </c>
    </row>
    <row r="6799" spans="1:15" s="164" customFormat="1" ht="15" x14ac:dyDescent="0.15">
      <c r="A6799" s="164" t="s">
        <v>521</v>
      </c>
      <c r="B6799" s="164" t="s">
        <v>647</v>
      </c>
      <c r="C6799" s="164" t="s">
        <v>523</v>
      </c>
      <c r="D6799" s="164" t="s">
        <v>525</v>
      </c>
      <c r="E6799" s="164" t="s">
        <v>519</v>
      </c>
      <c r="F6799" s="193">
        <v>45737</v>
      </c>
      <c r="G6799" s="164" t="s">
        <v>650</v>
      </c>
      <c r="H6799" s="194">
        <v>146331</v>
      </c>
      <c r="I6799" s="164" t="s">
        <v>16</v>
      </c>
      <c r="L6799" s="164">
        <v>2024</v>
      </c>
      <c r="M6799" s="164" t="s">
        <v>525</v>
      </c>
      <c r="N6799" s="164" t="s">
        <v>569</v>
      </c>
    </row>
    <row r="6800" spans="1:15" s="164" customFormat="1" ht="15" x14ac:dyDescent="0.15">
      <c r="A6800" s="164" t="s">
        <v>521</v>
      </c>
      <c r="B6800" s="164" t="s">
        <v>609</v>
      </c>
      <c r="C6800" s="164" t="s">
        <v>523</v>
      </c>
      <c r="D6800" s="164" t="s">
        <v>530</v>
      </c>
      <c r="E6800" s="164" t="s">
        <v>517</v>
      </c>
      <c r="F6800" s="193">
        <v>45737</v>
      </c>
      <c r="G6800" s="164" t="s">
        <v>25</v>
      </c>
      <c r="H6800" s="194">
        <v>3200</v>
      </c>
      <c r="I6800" s="164" t="s">
        <v>16</v>
      </c>
      <c r="J6800" s="164">
        <v>8</v>
      </c>
      <c r="L6800" s="164">
        <v>2025</v>
      </c>
      <c r="M6800" s="164" t="s">
        <v>525</v>
      </c>
      <c r="N6800" s="164" t="s">
        <v>526</v>
      </c>
      <c r="O6800" s="164" t="s">
        <v>768</v>
      </c>
    </row>
    <row r="6801" spans="1:14" s="164" customFormat="1" ht="15" x14ac:dyDescent="0.15">
      <c r="A6801" s="164" t="s">
        <v>521</v>
      </c>
      <c r="B6801" s="164" t="s">
        <v>647</v>
      </c>
      <c r="C6801" s="164" t="s">
        <v>523</v>
      </c>
      <c r="D6801" s="164" t="s">
        <v>525</v>
      </c>
      <c r="E6801" s="164" t="s">
        <v>531</v>
      </c>
      <c r="F6801" s="193">
        <v>45737</v>
      </c>
      <c r="G6801" s="164" t="s">
        <v>650</v>
      </c>
      <c r="H6801" s="194">
        <v>1326536</v>
      </c>
      <c r="I6801" s="164" t="s">
        <v>16</v>
      </c>
      <c r="L6801" s="164">
        <v>2024</v>
      </c>
      <c r="M6801" s="164" t="s">
        <v>525</v>
      </c>
      <c r="N6801" s="164" t="s">
        <v>569</v>
      </c>
    </row>
    <row r="6802" spans="1:14" s="164" customFormat="1" ht="15" x14ac:dyDescent="0.15">
      <c r="A6802" s="164" t="s">
        <v>521</v>
      </c>
      <c r="B6802" s="164" t="s">
        <v>647</v>
      </c>
      <c r="C6802" s="164" t="s">
        <v>523</v>
      </c>
      <c r="D6802" s="164" t="s">
        <v>525</v>
      </c>
      <c r="E6802" s="164" t="s">
        <v>525</v>
      </c>
      <c r="F6802" s="193">
        <v>45737</v>
      </c>
      <c r="G6802" s="164" t="s">
        <v>648</v>
      </c>
      <c r="H6802" s="194">
        <v>82597</v>
      </c>
      <c r="I6802" s="164" t="s">
        <v>16</v>
      </c>
      <c r="L6802" s="164">
        <v>2024</v>
      </c>
      <c r="M6802" s="164" t="s">
        <v>525</v>
      </c>
      <c r="N6802" s="164" t="s">
        <v>569</v>
      </c>
    </row>
    <row r="6803" spans="1:14" s="164" customFormat="1" ht="15" x14ac:dyDescent="0.15">
      <c r="A6803" s="164" t="s">
        <v>521</v>
      </c>
      <c r="B6803" s="164" t="s">
        <v>647</v>
      </c>
      <c r="C6803" s="164" t="s">
        <v>523</v>
      </c>
      <c r="D6803" s="164" t="s">
        <v>525</v>
      </c>
      <c r="E6803" s="164" t="s">
        <v>531</v>
      </c>
      <c r="F6803" s="193">
        <v>45737</v>
      </c>
      <c r="G6803" s="164" t="s">
        <v>648</v>
      </c>
      <c r="H6803" s="194">
        <v>65872</v>
      </c>
      <c r="I6803" s="164" t="s">
        <v>16</v>
      </c>
      <c r="L6803" s="164">
        <v>2024</v>
      </c>
      <c r="M6803" s="164" t="s">
        <v>525</v>
      </c>
      <c r="N6803" s="164" t="s">
        <v>569</v>
      </c>
    </row>
    <row r="6804" spans="1:14" s="164" customFormat="1" ht="15" x14ac:dyDescent="0.15">
      <c r="A6804" s="164" t="s">
        <v>521</v>
      </c>
      <c r="B6804" s="164" t="s">
        <v>647</v>
      </c>
      <c r="C6804" s="164" t="s">
        <v>523</v>
      </c>
      <c r="D6804" s="164" t="s">
        <v>525</v>
      </c>
      <c r="E6804" s="164" t="s">
        <v>525</v>
      </c>
      <c r="F6804" s="193">
        <v>45737</v>
      </c>
      <c r="G6804" s="164" t="s">
        <v>651</v>
      </c>
      <c r="H6804" s="194">
        <v>157725</v>
      </c>
      <c r="I6804" s="164" t="s">
        <v>16</v>
      </c>
      <c r="L6804" s="164">
        <v>2024</v>
      </c>
      <c r="M6804" s="164" t="s">
        <v>525</v>
      </c>
      <c r="N6804" s="164" t="s">
        <v>569</v>
      </c>
    </row>
    <row r="6805" spans="1:14" s="164" customFormat="1" ht="15" x14ac:dyDescent="0.15">
      <c r="A6805" s="164" t="s">
        <v>521</v>
      </c>
      <c r="B6805" s="164" t="s">
        <v>647</v>
      </c>
      <c r="C6805" s="164" t="s">
        <v>523</v>
      </c>
      <c r="D6805" s="164" t="s">
        <v>525</v>
      </c>
      <c r="E6805" s="164" t="s">
        <v>531</v>
      </c>
      <c r="F6805" s="193">
        <v>45737</v>
      </c>
      <c r="G6805" s="164" t="s">
        <v>651</v>
      </c>
      <c r="H6805" s="194">
        <v>87173</v>
      </c>
      <c r="I6805" s="164" t="s">
        <v>16</v>
      </c>
      <c r="L6805" s="164">
        <v>2024</v>
      </c>
      <c r="M6805" s="164" t="s">
        <v>525</v>
      </c>
      <c r="N6805" s="164" t="s">
        <v>569</v>
      </c>
    </row>
    <row r="6806" spans="1:14" s="164" customFormat="1" ht="15" x14ac:dyDescent="0.15">
      <c r="A6806" s="164" t="s">
        <v>521</v>
      </c>
      <c r="B6806" s="164" t="s">
        <v>647</v>
      </c>
      <c r="C6806" s="164" t="s">
        <v>523</v>
      </c>
      <c r="D6806" s="164" t="s">
        <v>525</v>
      </c>
      <c r="E6806" s="164" t="s">
        <v>525</v>
      </c>
      <c r="F6806" s="193">
        <v>45737</v>
      </c>
      <c r="G6806" s="164" t="s">
        <v>649</v>
      </c>
      <c r="H6806" s="194">
        <v>591866</v>
      </c>
      <c r="I6806" s="164" t="s">
        <v>16</v>
      </c>
      <c r="L6806" s="164">
        <v>2024</v>
      </c>
      <c r="M6806" s="164" t="s">
        <v>525</v>
      </c>
      <c r="N6806" s="164" t="s">
        <v>569</v>
      </c>
    </row>
    <row r="6807" spans="1:14" s="164" customFormat="1" ht="15" x14ac:dyDescent="0.15">
      <c r="A6807" s="164" t="s">
        <v>521</v>
      </c>
      <c r="B6807" s="164" t="s">
        <v>647</v>
      </c>
      <c r="C6807" s="164" t="s">
        <v>523</v>
      </c>
      <c r="D6807" s="164" t="s">
        <v>525</v>
      </c>
      <c r="E6807" s="164" t="s">
        <v>531</v>
      </c>
      <c r="F6807" s="193">
        <v>45737</v>
      </c>
      <c r="G6807" s="164" t="s">
        <v>649</v>
      </c>
      <c r="H6807" s="194">
        <v>230890</v>
      </c>
      <c r="I6807" s="164" t="s">
        <v>16</v>
      </c>
      <c r="L6807" s="164">
        <v>2024</v>
      </c>
      <c r="M6807" s="164" t="s">
        <v>525</v>
      </c>
      <c r="N6807" s="164" t="s">
        <v>569</v>
      </c>
    </row>
    <row r="6808" spans="1:14" s="164" customFormat="1" ht="15" x14ac:dyDescent="0.15">
      <c r="A6808" s="164" t="s">
        <v>521</v>
      </c>
      <c r="B6808" s="164" t="s">
        <v>647</v>
      </c>
      <c r="C6808" s="164" t="s">
        <v>523</v>
      </c>
      <c r="D6808" s="164" t="s">
        <v>525</v>
      </c>
      <c r="E6808" s="164" t="s">
        <v>525</v>
      </c>
      <c r="F6808" s="193">
        <v>45737</v>
      </c>
      <c r="G6808" s="164" t="s">
        <v>656</v>
      </c>
      <c r="H6808" s="194">
        <v>99792</v>
      </c>
      <c r="I6808" s="164" t="s">
        <v>16</v>
      </c>
      <c r="L6808" s="164">
        <v>2024</v>
      </c>
      <c r="M6808" s="164" t="s">
        <v>525</v>
      </c>
      <c r="N6808" s="164" t="s">
        <v>569</v>
      </c>
    </row>
    <row r="6809" spans="1:14" s="164" customFormat="1" ht="15" x14ac:dyDescent="0.15">
      <c r="A6809" s="164" t="s">
        <v>521</v>
      </c>
      <c r="B6809" s="164" t="s">
        <v>617</v>
      </c>
      <c r="C6809" s="164" t="s">
        <v>523</v>
      </c>
      <c r="D6809" s="164" t="s">
        <v>525</v>
      </c>
      <c r="E6809" s="164" t="s">
        <v>519</v>
      </c>
      <c r="F6809" s="193">
        <v>45737</v>
      </c>
      <c r="G6809" s="164" t="s">
        <v>587</v>
      </c>
      <c r="H6809" s="194">
        <v>250250</v>
      </c>
      <c r="I6809" s="164" t="s">
        <v>22</v>
      </c>
      <c r="L6809" s="164">
        <v>2024</v>
      </c>
      <c r="M6809" s="164" t="s">
        <v>525</v>
      </c>
      <c r="N6809" s="164" t="s">
        <v>569</v>
      </c>
    </row>
    <row r="6810" spans="1:14" s="164" customFormat="1" ht="15" x14ac:dyDescent="0.15">
      <c r="A6810" s="164" t="s">
        <v>521</v>
      </c>
      <c r="B6810" s="164" t="s">
        <v>617</v>
      </c>
      <c r="C6810" s="164" t="s">
        <v>523</v>
      </c>
      <c r="D6810" s="164" t="s">
        <v>525</v>
      </c>
      <c r="E6810" s="164" t="s">
        <v>531</v>
      </c>
      <c r="F6810" s="193">
        <v>45737</v>
      </c>
      <c r="G6810" s="164" t="s">
        <v>587</v>
      </c>
      <c r="H6810" s="194">
        <v>264000</v>
      </c>
      <c r="I6810" s="164" t="s">
        <v>22</v>
      </c>
      <c r="L6810" s="164">
        <v>2024</v>
      </c>
      <c r="M6810" s="164" t="s">
        <v>525</v>
      </c>
      <c r="N6810" s="164" t="s">
        <v>569</v>
      </c>
    </row>
    <row r="6811" spans="1:14" s="164" customFormat="1" ht="15" x14ac:dyDescent="0.15">
      <c r="A6811" s="164" t="s">
        <v>521</v>
      </c>
      <c r="B6811" s="164" t="s">
        <v>617</v>
      </c>
      <c r="C6811" s="164" t="s">
        <v>523</v>
      </c>
      <c r="D6811" s="164" t="s">
        <v>525</v>
      </c>
      <c r="E6811" s="164" t="s">
        <v>525</v>
      </c>
      <c r="F6811" s="193">
        <v>45737</v>
      </c>
      <c r="G6811" s="164" t="s">
        <v>568</v>
      </c>
      <c r="H6811" s="194">
        <v>186971</v>
      </c>
      <c r="I6811" s="164" t="s">
        <v>22</v>
      </c>
      <c r="L6811" s="164">
        <v>2024</v>
      </c>
      <c r="M6811" s="164" t="s">
        <v>525</v>
      </c>
      <c r="N6811" s="164" t="s">
        <v>569</v>
      </c>
    </row>
    <row r="6812" spans="1:14" s="164" customFormat="1" ht="15" x14ac:dyDescent="0.15">
      <c r="A6812" s="164" t="s">
        <v>521</v>
      </c>
      <c r="B6812" s="164" t="s">
        <v>617</v>
      </c>
      <c r="C6812" s="164" t="s">
        <v>523</v>
      </c>
      <c r="D6812" s="164" t="s">
        <v>525</v>
      </c>
      <c r="E6812" s="164" t="s">
        <v>519</v>
      </c>
      <c r="F6812" s="193">
        <v>45737</v>
      </c>
      <c r="G6812" s="164" t="s">
        <v>589</v>
      </c>
      <c r="H6812" s="194">
        <v>1269840</v>
      </c>
      <c r="I6812" s="164" t="s">
        <v>22</v>
      </c>
      <c r="L6812" s="164">
        <v>2024</v>
      </c>
      <c r="M6812" s="164" t="s">
        <v>525</v>
      </c>
      <c r="N6812" s="164" t="s">
        <v>569</v>
      </c>
    </row>
    <row r="6813" spans="1:14" s="164" customFormat="1" ht="15" x14ac:dyDescent="0.15">
      <c r="A6813" s="164" t="s">
        <v>521</v>
      </c>
      <c r="B6813" s="164" t="s">
        <v>617</v>
      </c>
      <c r="C6813" s="164" t="s">
        <v>523</v>
      </c>
      <c r="D6813" s="164" t="s">
        <v>525</v>
      </c>
      <c r="E6813" s="164" t="s">
        <v>531</v>
      </c>
      <c r="F6813" s="193">
        <v>45737</v>
      </c>
      <c r="G6813" s="164" t="s">
        <v>589</v>
      </c>
      <c r="H6813" s="194">
        <v>1247695</v>
      </c>
      <c r="I6813" s="164" t="s">
        <v>22</v>
      </c>
      <c r="L6813" s="164">
        <v>2024</v>
      </c>
      <c r="M6813" s="164" t="s">
        <v>525</v>
      </c>
      <c r="N6813" s="164" t="s">
        <v>569</v>
      </c>
    </row>
    <row r="6814" spans="1:14" s="164" customFormat="1" ht="15" x14ac:dyDescent="0.15">
      <c r="A6814" s="164" t="s">
        <v>521</v>
      </c>
      <c r="B6814" s="164" t="s">
        <v>638</v>
      </c>
      <c r="C6814" s="164" t="s">
        <v>523</v>
      </c>
      <c r="D6814" s="164" t="s">
        <v>525</v>
      </c>
      <c r="E6814" s="164" t="s">
        <v>519</v>
      </c>
      <c r="F6814" s="193">
        <v>45737</v>
      </c>
      <c r="G6814" s="164" t="s">
        <v>589</v>
      </c>
      <c r="H6814" s="194">
        <v>338360</v>
      </c>
      <c r="I6814" s="164" t="s">
        <v>22</v>
      </c>
      <c r="L6814" s="164">
        <v>2024</v>
      </c>
      <c r="M6814" s="164" t="s">
        <v>525</v>
      </c>
      <c r="N6814" s="164" t="s">
        <v>569</v>
      </c>
    </row>
    <row r="6815" spans="1:14" s="164" customFormat="1" ht="15" x14ac:dyDescent="0.15">
      <c r="A6815" s="164" t="s">
        <v>521</v>
      </c>
      <c r="B6815" s="164" t="s">
        <v>638</v>
      </c>
      <c r="C6815" s="164" t="s">
        <v>523</v>
      </c>
      <c r="D6815" s="164" t="s">
        <v>525</v>
      </c>
      <c r="E6815" s="164" t="s">
        <v>531</v>
      </c>
      <c r="F6815" s="193">
        <v>45737</v>
      </c>
      <c r="G6815" s="164" t="s">
        <v>589</v>
      </c>
      <c r="H6815" s="194">
        <v>2492380</v>
      </c>
      <c r="I6815" s="164" t="s">
        <v>22</v>
      </c>
      <c r="L6815" s="164">
        <v>2024</v>
      </c>
      <c r="M6815" s="164" t="s">
        <v>525</v>
      </c>
      <c r="N6815" s="164" t="s">
        <v>569</v>
      </c>
    </row>
    <row r="6816" spans="1:14" s="164" customFormat="1" ht="15" x14ac:dyDescent="0.15">
      <c r="A6816" s="164" t="s">
        <v>521</v>
      </c>
      <c r="B6816" s="164" t="s">
        <v>686</v>
      </c>
      <c r="C6816" s="164" t="s">
        <v>523</v>
      </c>
      <c r="D6816" s="164" t="s">
        <v>525</v>
      </c>
      <c r="E6816" s="164" t="s">
        <v>525</v>
      </c>
      <c r="F6816" s="193">
        <v>45737</v>
      </c>
      <c r="G6816" s="164" t="s">
        <v>589</v>
      </c>
      <c r="H6816" s="194">
        <v>185170</v>
      </c>
      <c r="I6816" s="164" t="s">
        <v>22</v>
      </c>
      <c r="L6816" s="164">
        <v>2024</v>
      </c>
      <c r="M6816" s="164" t="s">
        <v>525</v>
      </c>
      <c r="N6816" s="164" t="s">
        <v>569</v>
      </c>
    </row>
    <row r="6817" spans="1:14" s="164" customFormat="1" ht="15" x14ac:dyDescent="0.15">
      <c r="A6817" s="164" t="s">
        <v>521</v>
      </c>
      <c r="B6817" s="164" t="s">
        <v>586</v>
      </c>
      <c r="C6817" s="164" t="s">
        <v>523</v>
      </c>
      <c r="D6817" s="164" t="s">
        <v>525</v>
      </c>
      <c r="E6817" s="164" t="s">
        <v>531</v>
      </c>
      <c r="F6817" s="193">
        <v>45737</v>
      </c>
      <c r="G6817" s="164" t="s">
        <v>589</v>
      </c>
      <c r="H6817" s="194">
        <v>131736</v>
      </c>
      <c r="I6817" s="164" t="s">
        <v>22</v>
      </c>
      <c r="L6817" s="164">
        <v>2024</v>
      </c>
      <c r="M6817" s="164" t="s">
        <v>525</v>
      </c>
      <c r="N6817" s="164" t="s">
        <v>569</v>
      </c>
    </row>
    <row r="6818" spans="1:14" s="164" customFormat="1" ht="15" x14ac:dyDescent="0.15">
      <c r="A6818" s="164" t="s">
        <v>521</v>
      </c>
      <c r="B6818" s="164" t="s">
        <v>603</v>
      </c>
      <c r="C6818" s="164" t="s">
        <v>523</v>
      </c>
      <c r="D6818" s="164" t="s">
        <v>525</v>
      </c>
      <c r="E6818" s="164" t="s">
        <v>525</v>
      </c>
      <c r="F6818" s="193">
        <v>45737</v>
      </c>
      <c r="G6818" s="164" t="s">
        <v>604</v>
      </c>
      <c r="H6818" s="194">
        <v>36619</v>
      </c>
      <c r="I6818" s="164" t="s">
        <v>22</v>
      </c>
      <c r="L6818" s="164">
        <v>2024</v>
      </c>
      <c r="M6818" s="164" t="s">
        <v>525</v>
      </c>
      <c r="N6818" s="164" t="s">
        <v>569</v>
      </c>
    </row>
    <row r="6819" spans="1:14" s="164" customFormat="1" ht="15" x14ac:dyDescent="0.15">
      <c r="A6819" s="164" t="s">
        <v>521</v>
      </c>
      <c r="B6819" s="164" t="s">
        <v>617</v>
      </c>
      <c r="C6819" s="164" t="s">
        <v>523</v>
      </c>
      <c r="D6819" s="164" t="s">
        <v>525</v>
      </c>
      <c r="E6819" s="164" t="s">
        <v>525</v>
      </c>
      <c r="F6819" s="193">
        <v>45737</v>
      </c>
      <c r="G6819" s="164" t="s">
        <v>23</v>
      </c>
      <c r="H6819" s="194">
        <v>792044</v>
      </c>
      <c r="I6819" s="164" t="s">
        <v>22</v>
      </c>
      <c r="L6819" s="164">
        <v>2024</v>
      </c>
      <c r="M6819" s="164" t="s">
        <v>525</v>
      </c>
      <c r="N6819" s="164" t="s">
        <v>569</v>
      </c>
    </row>
    <row r="6820" spans="1:14" s="164" customFormat="1" ht="15" x14ac:dyDescent="0.15">
      <c r="A6820" s="164" t="s">
        <v>521</v>
      </c>
      <c r="B6820" s="164" t="s">
        <v>617</v>
      </c>
      <c r="C6820" s="164" t="s">
        <v>523</v>
      </c>
      <c r="D6820" s="164" t="s">
        <v>525</v>
      </c>
      <c r="E6820" s="164" t="s">
        <v>531</v>
      </c>
      <c r="F6820" s="193">
        <v>45737</v>
      </c>
      <c r="G6820" s="164" t="s">
        <v>23</v>
      </c>
      <c r="H6820" s="194">
        <v>1557992</v>
      </c>
      <c r="I6820" s="164" t="s">
        <v>22</v>
      </c>
      <c r="L6820" s="164">
        <v>2024</v>
      </c>
      <c r="M6820" s="164" t="s">
        <v>525</v>
      </c>
      <c r="N6820" s="164" t="s">
        <v>569</v>
      </c>
    </row>
    <row r="6821" spans="1:14" s="164" customFormat="1" ht="15" x14ac:dyDescent="0.15">
      <c r="A6821" s="164" t="s">
        <v>521</v>
      </c>
      <c r="B6821" s="164" t="s">
        <v>647</v>
      </c>
      <c r="C6821" s="164" t="s">
        <v>523</v>
      </c>
      <c r="D6821" s="164" t="s">
        <v>525</v>
      </c>
      <c r="E6821" s="164" t="s">
        <v>531</v>
      </c>
      <c r="F6821" s="193">
        <v>45736</v>
      </c>
      <c r="G6821" s="164" t="s">
        <v>653</v>
      </c>
      <c r="H6821" s="194">
        <v>665951</v>
      </c>
      <c r="I6821" s="164" t="s">
        <v>22</v>
      </c>
      <c r="L6821" s="164">
        <v>2024</v>
      </c>
      <c r="M6821" s="164" t="s">
        <v>525</v>
      </c>
      <c r="N6821" s="164" t="s">
        <v>569</v>
      </c>
    </row>
    <row r="6822" spans="1:14" s="164" customFormat="1" ht="15" x14ac:dyDescent="0.15">
      <c r="A6822" s="164" t="s">
        <v>521</v>
      </c>
      <c r="B6822" s="164" t="s">
        <v>617</v>
      </c>
      <c r="C6822" s="164" t="s">
        <v>523</v>
      </c>
      <c r="D6822" s="164" t="s">
        <v>525</v>
      </c>
      <c r="E6822" s="164" t="s">
        <v>525</v>
      </c>
      <c r="F6822" s="193">
        <v>45736</v>
      </c>
      <c r="G6822" s="164" t="s">
        <v>589</v>
      </c>
      <c r="H6822" s="194">
        <v>37066</v>
      </c>
      <c r="I6822" s="164" t="s">
        <v>22</v>
      </c>
      <c r="L6822" s="164">
        <v>2024</v>
      </c>
      <c r="M6822" s="164" t="s">
        <v>525</v>
      </c>
      <c r="N6822" s="164" t="s">
        <v>569</v>
      </c>
    </row>
    <row r="6823" spans="1:14" s="164" customFormat="1" ht="15" x14ac:dyDescent="0.15">
      <c r="A6823" s="164" t="s">
        <v>521</v>
      </c>
      <c r="B6823" s="164" t="s">
        <v>617</v>
      </c>
      <c r="C6823" s="164" t="s">
        <v>523</v>
      </c>
      <c r="D6823" s="164" t="s">
        <v>525</v>
      </c>
      <c r="E6823" s="164" t="s">
        <v>531</v>
      </c>
      <c r="F6823" s="193">
        <v>45736</v>
      </c>
      <c r="G6823" s="164" t="s">
        <v>589</v>
      </c>
      <c r="H6823" s="194">
        <v>1064316</v>
      </c>
      <c r="I6823" s="164" t="s">
        <v>22</v>
      </c>
      <c r="L6823" s="164">
        <v>2024</v>
      </c>
      <c r="M6823" s="164" t="s">
        <v>525</v>
      </c>
      <c r="N6823" s="164" t="s">
        <v>569</v>
      </c>
    </row>
    <row r="6824" spans="1:14" s="164" customFormat="1" ht="15" x14ac:dyDescent="0.15">
      <c r="A6824" s="164" t="s">
        <v>521</v>
      </c>
      <c r="B6824" s="164" t="s">
        <v>638</v>
      </c>
      <c r="C6824" s="164" t="s">
        <v>523</v>
      </c>
      <c r="D6824" s="164" t="s">
        <v>525</v>
      </c>
      <c r="E6824" s="164" t="s">
        <v>531</v>
      </c>
      <c r="F6824" s="193">
        <v>45736</v>
      </c>
      <c r="G6824" s="164" t="s">
        <v>589</v>
      </c>
      <c r="H6824" s="194">
        <v>39294</v>
      </c>
      <c r="I6824" s="164" t="s">
        <v>22</v>
      </c>
      <c r="L6824" s="164">
        <v>2024</v>
      </c>
      <c r="M6824" s="164" t="s">
        <v>525</v>
      </c>
      <c r="N6824" s="164" t="s">
        <v>569</v>
      </c>
    </row>
    <row r="6825" spans="1:14" s="164" customFormat="1" ht="15" x14ac:dyDescent="0.15">
      <c r="A6825" s="164" t="s">
        <v>521</v>
      </c>
      <c r="B6825" s="164" t="s">
        <v>586</v>
      </c>
      <c r="C6825" s="164" t="s">
        <v>523</v>
      </c>
      <c r="D6825" s="164" t="s">
        <v>525</v>
      </c>
      <c r="E6825" s="164" t="s">
        <v>531</v>
      </c>
      <c r="F6825" s="193">
        <v>45736</v>
      </c>
      <c r="G6825" s="164" t="s">
        <v>589</v>
      </c>
      <c r="H6825" s="194">
        <v>90354</v>
      </c>
      <c r="I6825" s="164" t="s">
        <v>22</v>
      </c>
      <c r="L6825" s="164">
        <v>2024</v>
      </c>
      <c r="M6825" s="164" t="s">
        <v>525</v>
      </c>
      <c r="N6825" s="164" t="s">
        <v>569</v>
      </c>
    </row>
    <row r="6826" spans="1:14" s="164" customFormat="1" ht="15" x14ac:dyDescent="0.15">
      <c r="A6826" s="164" t="s">
        <v>521</v>
      </c>
      <c r="B6826" s="164" t="s">
        <v>603</v>
      </c>
      <c r="C6826" s="164" t="s">
        <v>523</v>
      </c>
      <c r="D6826" s="164" t="s">
        <v>525</v>
      </c>
      <c r="E6826" s="164" t="s">
        <v>525</v>
      </c>
      <c r="F6826" s="193">
        <v>45736</v>
      </c>
      <c r="G6826" s="164" t="s">
        <v>604</v>
      </c>
      <c r="H6826" s="194">
        <v>2</v>
      </c>
      <c r="I6826" s="164" t="s">
        <v>22</v>
      </c>
      <c r="L6826" s="164">
        <v>2024</v>
      </c>
      <c r="M6826" s="164" t="s">
        <v>525</v>
      </c>
      <c r="N6826" s="164" t="s">
        <v>569</v>
      </c>
    </row>
    <row r="6827" spans="1:14" s="164" customFormat="1" ht="15" x14ac:dyDescent="0.15">
      <c r="A6827" s="164" t="s">
        <v>521</v>
      </c>
      <c r="B6827" s="164" t="s">
        <v>617</v>
      </c>
      <c r="C6827" s="164" t="s">
        <v>523</v>
      </c>
      <c r="D6827" s="164" t="s">
        <v>525</v>
      </c>
      <c r="E6827" s="164" t="s">
        <v>525</v>
      </c>
      <c r="F6827" s="193">
        <v>45736</v>
      </c>
      <c r="G6827" s="164" t="s">
        <v>23</v>
      </c>
      <c r="H6827" s="194">
        <v>303591</v>
      </c>
      <c r="I6827" s="164" t="s">
        <v>22</v>
      </c>
      <c r="L6827" s="164">
        <v>2024</v>
      </c>
      <c r="M6827" s="164" t="s">
        <v>525</v>
      </c>
      <c r="N6827" s="164" t="s">
        <v>569</v>
      </c>
    </row>
    <row r="6828" spans="1:14" s="164" customFormat="1" ht="15" x14ac:dyDescent="0.15">
      <c r="A6828" s="164" t="s">
        <v>521</v>
      </c>
      <c r="B6828" s="164" t="s">
        <v>586</v>
      </c>
      <c r="C6828" s="164" t="s">
        <v>523</v>
      </c>
      <c r="D6828" s="164" t="s">
        <v>525</v>
      </c>
      <c r="E6828" s="164" t="s">
        <v>531</v>
      </c>
      <c r="F6828" s="193">
        <v>45736</v>
      </c>
      <c r="G6828" s="164" t="s">
        <v>23</v>
      </c>
      <c r="H6828" s="194">
        <v>85274</v>
      </c>
      <c r="I6828" s="164" t="s">
        <v>22</v>
      </c>
      <c r="L6828" s="164">
        <v>2024</v>
      </c>
      <c r="M6828" s="164" t="s">
        <v>525</v>
      </c>
      <c r="N6828" s="164" t="s">
        <v>569</v>
      </c>
    </row>
    <row r="6829" spans="1:14" s="164" customFormat="1" ht="15" x14ac:dyDescent="0.15">
      <c r="A6829" s="164" t="s">
        <v>521</v>
      </c>
      <c r="B6829" s="164" t="s">
        <v>617</v>
      </c>
      <c r="C6829" s="164" t="s">
        <v>523</v>
      </c>
      <c r="D6829" s="164" t="s">
        <v>525</v>
      </c>
      <c r="E6829" s="164" t="s">
        <v>531</v>
      </c>
      <c r="F6829" s="193">
        <v>45736</v>
      </c>
      <c r="G6829" s="164" t="s">
        <v>621</v>
      </c>
      <c r="H6829" s="194">
        <v>880000</v>
      </c>
      <c r="I6829" s="164" t="s">
        <v>22</v>
      </c>
      <c r="L6829" s="164">
        <v>2024</v>
      </c>
      <c r="M6829" s="164" t="s">
        <v>525</v>
      </c>
      <c r="N6829" s="164" t="s">
        <v>569</v>
      </c>
    </row>
    <row r="6830" spans="1:14" s="164" customFormat="1" ht="15" x14ac:dyDescent="0.15">
      <c r="A6830" s="164" t="s">
        <v>521</v>
      </c>
      <c r="B6830" s="164" t="s">
        <v>586</v>
      </c>
      <c r="C6830" s="164" t="s">
        <v>523</v>
      </c>
      <c r="D6830" s="164" t="s">
        <v>525</v>
      </c>
      <c r="E6830" s="164" t="s">
        <v>531</v>
      </c>
      <c r="F6830" s="193">
        <v>45736</v>
      </c>
      <c r="G6830" s="164" t="s">
        <v>722</v>
      </c>
      <c r="H6830" s="194">
        <v>360041</v>
      </c>
      <c r="I6830" s="164" t="s">
        <v>22</v>
      </c>
      <c r="L6830" s="164">
        <v>2024</v>
      </c>
      <c r="M6830" s="164" t="s">
        <v>525</v>
      </c>
      <c r="N6830" s="164" t="s">
        <v>569</v>
      </c>
    </row>
    <row r="6831" spans="1:14" s="164" customFormat="1" ht="15" x14ac:dyDescent="0.15">
      <c r="A6831" s="164" t="s">
        <v>521</v>
      </c>
      <c r="B6831" s="164" t="s">
        <v>647</v>
      </c>
      <c r="C6831" s="164" t="s">
        <v>523</v>
      </c>
      <c r="D6831" s="164" t="s">
        <v>525</v>
      </c>
      <c r="E6831" s="164" t="s">
        <v>525</v>
      </c>
      <c r="F6831" s="193">
        <v>45736</v>
      </c>
      <c r="G6831" s="164" t="s">
        <v>649</v>
      </c>
      <c r="H6831" s="194">
        <v>3058774</v>
      </c>
      <c r="I6831" s="164" t="s">
        <v>16</v>
      </c>
      <c r="L6831" s="164">
        <v>2024</v>
      </c>
      <c r="M6831" s="164" t="s">
        <v>525</v>
      </c>
      <c r="N6831" s="164" t="s">
        <v>569</v>
      </c>
    </row>
    <row r="6832" spans="1:14" s="164" customFormat="1" ht="15" x14ac:dyDescent="0.15">
      <c r="A6832" s="164" t="s">
        <v>521</v>
      </c>
      <c r="B6832" s="164" t="s">
        <v>647</v>
      </c>
      <c r="C6832" s="164" t="s">
        <v>523</v>
      </c>
      <c r="D6832" s="164" t="s">
        <v>525</v>
      </c>
      <c r="E6832" s="164" t="s">
        <v>531</v>
      </c>
      <c r="F6832" s="193">
        <v>45736</v>
      </c>
      <c r="G6832" s="164" t="s">
        <v>649</v>
      </c>
      <c r="H6832" s="194">
        <v>277563</v>
      </c>
      <c r="I6832" s="164" t="s">
        <v>16</v>
      </c>
      <c r="L6832" s="164">
        <v>2024</v>
      </c>
      <c r="M6832" s="164" t="s">
        <v>525</v>
      </c>
      <c r="N6832" s="164" t="s">
        <v>569</v>
      </c>
    </row>
    <row r="6833" spans="1:14" s="164" customFormat="1" ht="15" x14ac:dyDescent="0.15">
      <c r="A6833" s="164" t="s">
        <v>521</v>
      </c>
      <c r="B6833" s="164" t="s">
        <v>647</v>
      </c>
      <c r="C6833" s="164" t="s">
        <v>523</v>
      </c>
      <c r="D6833" s="164" t="s">
        <v>525</v>
      </c>
      <c r="E6833" s="164" t="s">
        <v>525</v>
      </c>
      <c r="F6833" s="193">
        <v>45736</v>
      </c>
      <c r="G6833" s="164" t="s">
        <v>656</v>
      </c>
      <c r="H6833" s="194">
        <v>249480</v>
      </c>
      <c r="I6833" s="164" t="s">
        <v>16</v>
      </c>
      <c r="L6833" s="164">
        <v>2024</v>
      </c>
      <c r="M6833" s="164" t="s">
        <v>525</v>
      </c>
      <c r="N6833" s="164" t="s">
        <v>569</v>
      </c>
    </row>
    <row r="6834" spans="1:14" s="164" customFormat="1" ht="15" x14ac:dyDescent="0.15">
      <c r="A6834" s="164" t="s">
        <v>521</v>
      </c>
      <c r="B6834" s="164" t="s">
        <v>586</v>
      </c>
      <c r="C6834" s="164" t="s">
        <v>523</v>
      </c>
      <c r="D6834" s="164" t="s">
        <v>525</v>
      </c>
      <c r="E6834" s="164" t="s">
        <v>531</v>
      </c>
      <c r="F6834" s="193">
        <v>45736</v>
      </c>
      <c r="G6834" s="164" t="s">
        <v>587</v>
      </c>
      <c r="H6834" s="194">
        <v>196238</v>
      </c>
      <c r="I6834" s="164" t="s">
        <v>22</v>
      </c>
      <c r="L6834" s="164">
        <v>2024</v>
      </c>
      <c r="M6834" s="164" t="s">
        <v>525</v>
      </c>
      <c r="N6834" s="164" t="s">
        <v>569</v>
      </c>
    </row>
    <row r="6835" spans="1:14" s="164" customFormat="1" ht="15" x14ac:dyDescent="0.15">
      <c r="A6835" s="164" t="s">
        <v>521</v>
      </c>
      <c r="B6835" s="164" t="s">
        <v>647</v>
      </c>
      <c r="C6835" s="164" t="s">
        <v>523</v>
      </c>
      <c r="D6835" s="164" t="s">
        <v>525</v>
      </c>
      <c r="E6835" s="164" t="s">
        <v>525</v>
      </c>
      <c r="F6835" s="193">
        <v>45736</v>
      </c>
      <c r="G6835" s="164" t="s">
        <v>651</v>
      </c>
      <c r="H6835" s="194">
        <v>100800</v>
      </c>
      <c r="I6835" s="164" t="s">
        <v>16</v>
      </c>
      <c r="L6835" s="164">
        <v>2024</v>
      </c>
      <c r="M6835" s="164" t="s">
        <v>525</v>
      </c>
      <c r="N6835" s="164" t="s">
        <v>569</v>
      </c>
    </row>
    <row r="6836" spans="1:14" s="164" customFormat="1" ht="15" x14ac:dyDescent="0.15">
      <c r="A6836" s="164" t="s">
        <v>521</v>
      </c>
      <c r="B6836" s="164" t="s">
        <v>647</v>
      </c>
      <c r="C6836" s="164" t="s">
        <v>523</v>
      </c>
      <c r="D6836" s="164" t="s">
        <v>525</v>
      </c>
      <c r="E6836" s="164" t="s">
        <v>531</v>
      </c>
      <c r="F6836" s="193">
        <v>45736</v>
      </c>
      <c r="G6836" s="164" t="s">
        <v>651</v>
      </c>
      <c r="H6836" s="194">
        <v>135872</v>
      </c>
      <c r="I6836" s="164" t="s">
        <v>16</v>
      </c>
      <c r="L6836" s="164">
        <v>2024</v>
      </c>
      <c r="M6836" s="164" t="s">
        <v>525</v>
      </c>
      <c r="N6836" s="164" t="s">
        <v>569</v>
      </c>
    </row>
    <row r="6837" spans="1:14" s="164" customFormat="1" ht="15" x14ac:dyDescent="0.15">
      <c r="A6837" s="164" t="s">
        <v>521</v>
      </c>
      <c r="B6837" s="164" t="s">
        <v>647</v>
      </c>
      <c r="C6837" s="164" t="s">
        <v>523</v>
      </c>
      <c r="D6837" s="164" t="s">
        <v>525</v>
      </c>
      <c r="E6837" s="164" t="s">
        <v>525</v>
      </c>
      <c r="F6837" s="193">
        <v>45736</v>
      </c>
      <c r="G6837" s="164" t="s">
        <v>650</v>
      </c>
      <c r="H6837" s="194">
        <v>1106640</v>
      </c>
      <c r="I6837" s="164" t="s">
        <v>16</v>
      </c>
      <c r="L6837" s="164">
        <v>2024</v>
      </c>
      <c r="M6837" s="164" t="s">
        <v>525</v>
      </c>
      <c r="N6837" s="164" t="s">
        <v>569</v>
      </c>
    </row>
    <row r="6838" spans="1:14" s="164" customFormat="1" ht="15" x14ac:dyDescent="0.15">
      <c r="A6838" s="164" t="s">
        <v>521</v>
      </c>
      <c r="B6838" s="164" t="s">
        <v>647</v>
      </c>
      <c r="C6838" s="164" t="s">
        <v>523</v>
      </c>
      <c r="D6838" s="164" t="s">
        <v>525</v>
      </c>
      <c r="E6838" s="164" t="s">
        <v>519</v>
      </c>
      <c r="F6838" s="193">
        <v>45736</v>
      </c>
      <c r="G6838" s="164" t="s">
        <v>650</v>
      </c>
      <c r="H6838" s="194">
        <v>144747</v>
      </c>
      <c r="I6838" s="164" t="s">
        <v>16</v>
      </c>
      <c r="L6838" s="164">
        <v>2024</v>
      </c>
      <c r="M6838" s="164" t="s">
        <v>525</v>
      </c>
      <c r="N6838" s="164" t="s">
        <v>569</v>
      </c>
    </row>
    <row r="6839" spans="1:14" s="164" customFormat="1" ht="15" x14ac:dyDescent="0.15">
      <c r="A6839" s="164" t="s">
        <v>521</v>
      </c>
      <c r="B6839" s="164" t="s">
        <v>647</v>
      </c>
      <c r="C6839" s="164" t="s">
        <v>523</v>
      </c>
      <c r="D6839" s="164" t="s">
        <v>525</v>
      </c>
      <c r="E6839" s="164" t="s">
        <v>531</v>
      </c>
      <c r="F6839" s="193">
        <v>45736</v>
      </c>
      <c r="G6839" s="164" t="s">
        <v>650</v>
      </c>
      <c r="H6839" s="194">
        <v>1613141</v>
      </c>
      <c r="I6839" s="164" t="s">
        <v>16</v>
      </c>
      <c r="L6839" s="164">
        <v>2024</v>
      </c>
      <c r="M6839" s="164" t="s">
        <v>525</v>
      </c>
      <c r="N6839" s="164" t="s">
        <v>569</v>
      </c>
    </row>
    <row r="6840" spans="1:14" s="164" customFormat="1" ht="15" x14ac:dyDescent="0.15">
      <c r="A6840" s="164" t="s">
        <v>521</v>
      </c>
      <c r="B6840" s="164" t="s">
        <v>647</v>
      </c>
      <c r="C6840" s="164" t="s">
        <v>523</v>
      </c>
      <c r="D6840" s="164" t="s">
        <v>525</v>
      </c>
      <c r="E6840" s="164" t="s">
        <v>525</v>
      </c>
      <c r="F6840" s="193">
        <v>45736</v>
      </c>
      <c r="G6840" s="164" t="s">
        <v>648</v>
      </c>
      <c r="H6840" s="194">
        <v>7698</v>
      </c>
      <c r="I6840" s="164" t="s">
        <v>16</v>
      </c>
      <c r="L6840" s="164">
        <v>2024</v>
      </c>
      <c r="M6840" s="164" t="s">
        <v>525</v>
      </c>
      <c r="N6840" s="164" t="s">
        <v>569</v>
      </c>
    </row>
    <row r="6841" spans="1:14" s="164" customFormat="1" ht="15" x14ac:dyDescent="0.15">
      <c r="A6841" s="164" t="s">
        <v>521</v>
      </c>
      <c r="B6841" s="164" t="s">
        <v>647</v>
      </c>
      <c r="C6841" s="164" t="s">
        <v>523</v>
      </c>
      <c r="D6841" s="164" t="s">
        <v>525</v>
      </c>
      <c r="E6841" s="164" t="s">
        <v>531</v>
      </c>
      <c r="F6841" s="193">
        <v>45736</v>
      </c>
      <c r="G6841" s="164" t="s">
        <v>648</v>
      </c>
      <c r="H6841" s="194">
        <v>112622</v>
      </c>
      <c r="I6841" s="164" t="s">
        <v>16</v>
      </c>
      <c r="L6841" s="164">
        <v>2024</v>
      </c>
      <c r="M6841" s="164" t="s">
        <v>525</v>
      </c>
      <c r="N6841" s="164" t="s">
        <v>569</v>
      </c>
    </row>
    <row r="6842" spans="1:14" s="164" customFormat="1" ht="15" x14ac:dyDescent="0.15">
      <c r="A6842" s="164" t="s">
        <v>521</v>
      </c>
      <c r="B6842" s="164" t="s">
        <v>647</v>
      </c>
      <c r="C6842" s="164" t="s">
        <v>523</v>
      </c>
      <c r="D6842" s="164" t="s">
        <v>525</v>
      </c>
      <c r="E6842" s="164" t="s">
        <v>531</v>
      </c>
      <c r="F6842" s="193">
        <v>45735</v>
      </c>
      <c r="G6842" s="164" t="s">
        <v>651</v>
      </c>
      <c r="H6842" s="194">
        <v>676073</v>
      </c>
      <c r="I6842" s="164" t="s">
        <v>16</v>
      </c>
      <c r="L6842" s="164">
        <v>2024</v>
      </c>
      <c r="M6842" s="164" t="s">
        <v>525</v>
      </c>
      <c r="N6842" s="164" t="s">
        <v>569</v>
      </c>
    </row>
    <row r="6843" spans="1:14" s="164" customFormat="1" ht="15" x14ac:dyDescent="0.15">
      <c r="A6843" s="164" t="s">
        <v>521</v>
      </c>
      <c r="B6843" s="164" t="s">
        <v>647</v>
      </c>
      <c r="C6843" s="164" t="s">
        <v>523</v>
      </c>
      <c r="D6843" s="164" t="s">
        <v>525</v>
      </c>
      <c r="E6843" s="164" t="s">
        <v>525</v>
      </c>
      <c r="F6843" s="193">
        <v>45735</v>
      </c>
      <c r="G6843" s="164" t="s">
        <v>649</v>
      </c>
      <c r="H6843" s="194">
        <v>2837993</v>
      </c>
      <c r="I6843" s="164" t="s">
        <v>16</v>
      </c>
      <c r="L6843" s="164">
        <v>2024</v>
      </c>
      <c r="M6843" s="164" t="s">
        <v>525</v>
      </c>
      <c r="N6843" s="164" t="s">
        <v>569</v>
      </c>
    </row>
    <row r="6844" spans="1:14" s="164" customFormat="1" ht="15" x14ac:dyDescent="0.15">
      <c r="A6844" s="164" t="s">
        <v>521</v>
      </c>
      <c r="B6844" s="164" t="s">
        <v>647</v>
      </c>
      <c r="C6844" s="164" t="s">
        <v>523</v>
      </c>
      <c r="D6844" s="164" t="s">
        <v>525</v>
      </c>
      <c r="E6844" s="164" t="s">
        <v>531</v>
      </c>
      <c r="F6844" s="193">
        <v>45735</v>
      </c>
      <c r="G6844" s="164" t="s">
        <v>649</v>
      </c>
      <c r="H6844" s="194">
        <v>1917916</v>
      </c>
      <c r="I6844" s="164" t="s">
        <v>16</v>
      </c>
      <c r="L6844" s="164">
        <v>2024</v>
      </c>
      <c r="M6844" s="164" t="s">
        <v>525</v>
      </c>
      <c r="N6844" s="164" t="s">
        <v>569</v>
      </c>
    </row>
    <row r="6845" spans="1:14" s="164" customFormat="1" ht="15" x14ac:dyDescent="0.15">
      <c r="A6845" s="164" t="s">
        <v>521</v>
      </c>
      <c r="B6845" s="164" t="s">
        <v>647</v>
      </c>
      <c r="C6845" s="164" t="s">
        <v>523</v>
      </c>
      <c r="D6845" s="164" t="s">
        <v>525</v>
      </c>
      <c r="E6845" s="164" t="s">
        <v>531</v>
      </c>
      <c r="F6845" s="193">
        <v>45735</v>
      </c>
      <c r="G6845" s="164" t="s">
        <v>652</v>
      </c>
      <c r="H6845" s="194">
        <v>2393050</v>
      </c>
      <c r="I6845" s="164" t="s">
        <v>16</v>
      </c>
      <c r="L6845" s="164">
        <v>2024</v>
      </c>
      <c r="M6845" s="164" t="s">
        <v>525</v>
      </c>
      <c r="N6845" s="164" t="s">
        <v>569</v>
      </c>
    </row>
    <row r="6846" spans="1:14" s="164" customFormat="1" ht="15" x14ac:dyDescent="0.15">
      <c r="A6846" s="164" t="s">
        <v>521</v>
      </c>
      <c r="B6846" s="164" t="s">
        <v>647</v>
      </c>
      <c r="C6846" s="164" t="s">
        <v>523</v>
      </c>
      <c r="D6846" s="164" t="s">
        <v>525</v>
      </c>
      <c r="E6846" s="164" t="s">
        <v>525</v>
      </c>
      <c r="F6846" s="193">
        <v>45735</v>
      </c>
      <c r="G6846" s="164" t="s">
        <v>656</v>
      </c>
      <c r="H6846" s="194">
        <v>199584</v>
      </c>
      <c r="I6846" s="164" t="s">
        <v>16</v>
      </c>
      <c r="L6846" s="164">
        <v>2024</v>
      </c>
      <c r="M6846" s="164" t="s">
        <v>525</v>
      </c>
      <c r="N6846" s="164" t="s">
        <v>569</v>
      </c>
    </row>
    <row r="6847" spans="1:14" s="164" customFormat="1" ht="15" x14ac:dyDescent="0.15">
      <c r="A6847" s="164" t="s">
        <v>521</v>
      </c>
      <c r="B6847" s="164" t="s">
        <v>617</v>
      </c>
      <c r="C6847" s="164" t="s">
        <v>523</v>
      </c>
      <c r="D6847" s="164" t="s">
        <v>525</v>
      </c>
      <c r="E6847" s="164" t="s">
        <v>519</v>
      </c>
      <c r="F6847" s="193">
        <v>45735</v>
      </c>
      <c r="G6847" s="164" t="s">
        <v>619</v>
      </c>
      <c r="H6847" s="194">
        <v>250250</v>
      </c>
      <c r="I6847" s="164" t="s">
        <v>22</v>
      </c>
      <c r="L6847" s="164">
        <v>2024</v>
      </c>
      <c r="M6847" s="164" t="s">
        <v>525</v>
      </c>
      <c r="N6847" s="164" t="s">
        <v>569</v>
      </c>
    </row>
    <row r="6848" spans="1:14" s="164" customFormat="1" ht="15" x14ac:dyDescent="0.15">
      <c r="A6848" s="164" t="s">
        <v>521</v>
      </c>
      <c r="B6848" s="164" t="s">
        <v>617</v>
      </c>
      <c r="C6848" s="164" t="s">
        <v>523</v>
      </c>
      <c r="D6848" s="164" t="s">
        <v>525</v>
      </c>
      <c r="E6848" s="164" t="s">
        <v>531</v>
      </c>
      <c r="F6848" s="193">
        <v>45735</v>
      </c>
      <c r="G6848" s="164" t="s">
        <v>587</v>
      </c>
      <c r="H6848" s="194">
        <v>118800</v>
      </c>
      <c r="I6848" s="164" t="s">
        <v>22</v>
      </c>
      <c r="L6848" s="164">
        <v>2024</v>
      </c>
      <c r="M6848" s="164" t="s">
        <v>525</v>
      </c>
      <c r="N6848" s="164" t="s">
        <v>569</v>
      </c>
    </row>
    <row r="6849" spans="1:14" s="164" customFormat="1" ht="15" x14ac:dyDescent="0.15">
      <c r="A6849" s="164" t="s">
        <v>521</v>
      </c>
      <c r="B6849" s="164" t="s">
        <v>586</v>
      </c>
      <c r="C6849" s="164" t="s">
        <v>523</v>
      </c>
      <c r="D6849" s="164" t="s">
        <v>525</v>
      </c>
      <c r="E6849" s="164" t="s">
        <v>531</v>
      </c>
      <c r="F6849" s="193">
        <v>45735</v>
      </c>
      <c r="G6849" s="164" t="s">
        <v>587</v>
      </c>
      <c r="H6849" s="194">
        <v>129914</v>
      </c>
      <c r="I6849" s="164" t="s">
        <v>22</v>
      </c>
      <c r="L6849" s="164">
        <v>2024</v>
      </c>
      <c r="M6849" s="164" t="s">
        <v>525</v>
      </c>
      <c r="N6849" s="164" t="s">
        <v>569</v>
      </c>
    </row>
    <row r="6850" spans="1:14" s="164" customFormat="1" ht="15" x14ac:dyDescent="0.15">
      <c r="A6850" s="164" t="s">
        <v>521</v>
      </c>
      <c r="B6850" s="164" t="s">
        <v>647</v>
      </c>
      <c r="C6850" s="164" t="s">
        <v>523</v>
      </c>
      <c r="D6850" s="164" t="s">
        <v>525</v>
      </c>
      <c r="E6850" s="164" t="s">
        <v>531</v>
      </c>
      <c r="F6850" s="193">
        <v>45735</v>
      </c>
      <c r="G6850" s="164" t="s">
        <v>653</v>
      </c>
      <c r="H6850" s="194">
        <v>504108</v>
      </c>
      <c r="I6850" s="164" t="s">
        <v>22</v>
      </c>
      <c r="L6850" s="164">
        <v>2024</v>
      </c>
      <c r="M6850" s="164" t="s">
        <v>525</v>
      </c>
      <c r="N6850" s="164" t="s">
        <v>569</v>
      </c>
    </row>
    <row r="6851" spans="1:14" s="164" customFormat="1" ht="15" x14ac:dyDescent="0.15">
      <c r="A6851" s="164" t="s">
        <v>521</v>
      </c>
      <c r="B6851" s="164" t="s">
        <v>617</v>
      </c>
      <c r="C6851" s="164" t="s">
        <v>523</v>
      </c>
      <c r="D6851" s="164" t="s">
        <v>525</v>
      </c>
      <c r="E6851" s="164" t="s">
        <v>525</v>
      </c>
      <c r="F6851" s="193">
        <v>45735</v>
      </c>
      <c r="G6851" s="164" t="s">
        <v>568</v>
      </c>
      <c r="H6851" s="194">
        <v>158160</v>
      </c>
      <c r="I6851" s="164" t="s">
        <v>22</v>
      </c>
      <c r="L6851" s="164">
        <v>2024</v>
      </c>
      <c r="M6851" s="164" t="s">
        <v>525</v>
      </c>
      <c r="N6851" s="164" t="s">
        <v>569</v>
      </c>
    </row>
    <row r="6852" spans="1:14" s="164" customFormat="1" ht="15" x14ac:dyDescent="0.15">
      <c r="A6852" s="164" t="s">
        <v>521</v>
      </c>
      <c r="B6852" s="164" t="s">
        <v>617</v>
      </c>
      <c r="C6852" s="164" t="s">
        <v>523</v>
      </c>
      <c r="D6852" s="164" t="s">
        <v>525</v>
      </c>
      <c r="E6852" s="164" t="s">
        <v>519</v>
      </c>
      <c r="F6852" s="193">
        <v>45735</v>
      </c>
      <c r="G6852" s="164" t="s">
        <v>568</v>
      </c>
      <c r="H6852" s="194">
        <v>286000</v>
      </c>
      <c r="I6852" s="164" t="s">
        <v>22</v>
      </c>
      <c r="L6852" s="164">
        <v>2024</v>
      </c>
      <c r="M6852" s="164" t="s">
        <v>525</v>
      </c>
      <c r="N6852" s="164" t="s">
        <v>569</v>
      </c>
    </row>
    <row r="6853" spans="1:14" s="164" customFormat="1" ht="15" x14ac:dyDescent="0.15">
      <c r="A6853" s="164" t="s">
        <v>521</v>
      </c>
      <c r="B6853" s="164" t="s">
        <v>617</v>
      </c>
      <c r="C6853" s="164" t="s">
        <v>523</v>
      </c>
      <c r="D6853" s="164" t="s">
        <v>525</v>
      </c>
      <c r="E6853" s="164" t="s">
        <v>531</v>
      </c>
      <c r="F6853" s="193">
        <v>45735</v>
      </c>
      <c r="G6853" s="164" t="s">
        <v>568</v>
      </c>
      <c r="H6853" s="194">
        <v>118800</v>
      </c>
      <c r="I6853" s="164" t="s">
        <v>22</v>
      </c>
      <c r="L6853" s="164">
        <v>2024</v>
      </c>
      <c r="M6853" s="164" t="s">
        <v>525</v>
      </c>
      <c r="N6853" s="164" t="s">
        <v>569</v>
      </c>
    </row>
    <row r="6854" spans="1:14" s="164" customFormat="1" ht="15" x14ac:dyDescent="0.15">
      <c r="A6854" s="164" t="s">
        <v>521</v>
      </c>
      <c r="B6854" s="164" t="s">
        <v>638</v>
      </c>
      <c r="C6854" s="164" t="s">
        <v>523</v>
      </c>
      <c r="D6854" s="164" t="s">
        <v>525</v>
      </c>
      <c r="E6854" s="164" t="s">
        <v>519</v>
      </c>
      <c r="F6854" s="193">
        <v>45735</v>
      </c>
      <c r="G6854" s="164" t="s">
        <v>568</v>
      </c>
      <c r="H6854" s="194">
        <v>965250</v>
      </c>
      <c r="I6854" s="164" t="s">
        <v>22</v>
      </c>
      <c r="L6854" s="164">
        <v>2024</v>
      </c>
      <c r="M6854" s="164" t="s">
        <v>525</v>
      </c>
      <c r="N6854" s="164" t="s">
        <v>569</v>
      </c>
    </row>
    <row r="6855" spans="1:14" s="164" customFormat="1" ht="15" x14ac:dyDescent="0.15">
      <c r="A6855" s="164" t="s">
        <v>521</v>
      </c>
      <c r="B6855" s="164" t="s">
        <v>638</v>
      </c>
      <c r="C6855" s="164" t="s">
        <v>523</v>
      </c>
      <c r="D6855" s="164" t="s">
        <v>525</v>
      </c>
      <c r="E6855" s="164" t="s">
        <v>531</v>
      </c>
      <c r="F6855" s="193">
        <v>45735</v>
      </c>
      <c r="G6855" s="164" t="s">
        <v>568</v>
      </c>
      <c r="H6855" s="194">
        <v>393250</v>
      </c>
      <c r="I6855" s="164" t="s">
        <v>22</v>
      </c>
      <c r="L6855" s="164">
        <v>2024</v>
      </c>
      <c r="M6855" s="164" t="s">
        <v>525</v>
      </c>
      <c r="N6855" s="164" t="s">
        <v>569</v>
      </c>
    </row>
    <row r="6856" spans="1:14" s="164" customFormat="1" ht="15" x14ac:dyDescent="0.15">
      <c r="A6856" s="164" t="s">
        <v>521</v>
      </c>
      <c r="B6856" s="164" t="s">
        <v>586</v>
      </c>
      <c r="C6856" s="164" t="s">
        <v>523</v>
      </c>
      <c r="D6856" s="164" t="s">
        <v>525</v>
      </c>
      <c r="E6856" s="164" t="s">
        <v>525</v>
      </c>
      <c r="F6856" s="193">
        <v>45735</v>
      </c>
      <c r="G6856" s="164" t="s">
        <v>568</v>
      </c>
      <c r="H6856" s="194">
        <v>1502882</v>
      </c>
      <c r="I6856" s="164" t="s">
        <v>22</v>
      </c>
      <c r="L6856" s="164">
        <v>2024</v>
      </c>
      <c r="M6856" s="164" t="s">
        <v>525</v>
      </c>
      <c r="N6856" s="164" t="s">
        <v>569</v>
      </c>
    </row>
    <row r="6857" spans="1:14" s="164" customFormat="1" ht="15" x14ac:dyDescent="0.15">
      <c r="A6857" s="164" t="s">
        <v>521</v>
      </c>
      <c r="B6857" s="164" t="s">
        <v>617</v>
      </c>
      <c r="C6857" s="164" t="s">
        <v>523</v>
      </c>
      <c r="D6857" s="164" t="s">
        <v>525</v>
      </c>
      <c r="E6857" s="164" t="s">
        <v>525</v>
      </c>
      <c r="F6857" s="193">
        <v>45735</v>
      </c>
      <c r="G6857" s="164" t="s">
        <v>589</v>
      </c>
      <c r="H6857" s="194">
        <v>418033</v>
      </c>
      <c r="I6857" s="164" t="s">
        <v>22</v>
      </c>
      <c r="L6857" s="164">
        <v>2024</v>
      </c>
      <c r="M6857" s="164" t="s">
        <v>525</v>
      </c>
      <c r="N6857" s="164" t="s">
        <v>569</v>
      </c>
    </row>
    <row r="6858" spans="1:14" s="164" customFormat="1" ht="15" x14ac:dyDescent="0.15">
      <c r="A6858" s="164" t="s">
        <v>521</v>
      </c>
      <c r="B6858" s="164" t="s">
        <v>617</v>
      </c>
      <c r="C6858" s="164" t="s">
        <v>523</v>
      </c>
      <c r="D6858" s="164" t="s">
        <v>525</v>
      </c>
      <c r="E6858" s="164" t="s">
        <v>531</v>
      </c>
      <c r="F6858" s="193">
        <v>45735</v>
      </c>
      <c r="G6858" s="164" t="s">
        <v>589</v>
      </c>
      <c r="H6858" s="194">
        <v>1240140</v>
      </c>
      <c r="I6858" s="164" t="s">
        <v>22</v>
      </c>
      <c r="L6858" s="164">
        <v>2024</v>
      </c>
      <c r="M6858" s="164" t="s">
        <v>525</v>
      </c>
      <c r="N6858" s="164" t="s">
        <v>569</v>
      </c>
    </row>
    <row r="6859" spans="1:14" s="164" customFormat="1" ht="15" x14ac:dyDescent="0.15">
      <c r="A6859" s="164" t="s">
        <v>521</v>
      </c>
      <c r="B6859" s="164" t="s">
        <v>603</v>
      </c>
      <c r="C6859" s="164" t="s">
        <v>523</v>
      </c>
      <c r="D6859" s="164" t="s">
        <v>525</v>
      </c>
      <c r="E6859" s="164" t="s">
        <v>525</v>
      </c>
      <c r="F6859" s="193">
        <v>45735</v>
      </c>
      <c r="G6859" s="164" t="s">
        <v>604</v>
      </c>
      <c r="H6859" s="194">
        <v>14062</v>
      </c>
      <c r="I6859" s="164" t="s">
        <v>22</v>
      </c>
      <c r="L6859" s="164">
        <v>2024</v>
      </c>
      <c r="M6859" s="164" t="s">
        <v>525</v>
      </c>
      <c r="N6859" s="164" t="s">
        <v>569</v>
      </c>
    </row>
    <row r="6860" spans="1:14" s="164" customFormat="1" ht="15" x14ac:dyDescent="0.15">
      <c r="A6860" s="164" t="s">
        <v>521</v>
      </c>
      <c r="B6860" s="164" t="s">
        <v>617</v>
      </c>
      <c r="C6860" s="164" t="s">
        <v>523</v>
      </c>
      <c r="D6860" s="164" t="s">
        <v>525</v>
      </c>
      <c r="E6860" s="164" t="s">
        <v>525</v>
      </c>
      <c r="F6860" s="193">
        <v>45735</v>
      </c>
      <c r="G6860" s="164" t="s">
        <v>23</v>
      </c>
      <c r="H6860" s="194">
        <v>310702</v>
      </c>
      <c r="I6860" s="164" t="s">
        <v>22</v>
      </c>
      <c r="L6860" s="164">
        <v>2024</v>
      </c>
      <c r="M6860" s="164" t="s">
        <v>525</v>
      </c>
      <c r="N6860" s="164" t="s">
        <v>569</v>
      </c>
    </row>
    <row r="6861" spans="1:14" s="164" customFormat="1" ht="15" x14ac:dyDescent="0.15">
      <c r="A6861" s="164" t="s">
        <v>521</v>
      </c>
      <c r="B6861" s="164" t="s">
        <v>617</v>
      </c>
      <c r="C6861" s="164" t="s">
        <v>523</v>
      </c>
      <c r="D6861" s="164" t="s">
        <v>525</v>
      </c>
      <c r="E6861" s="164" t="s">
        <v>531</v>
      </c>
      <c r="F6861" s="193">
        <v>45735</v>
      </c>
      <c r="G6861" s="164" t="s">
        <v>23</v>
      </c>
      <c r="H6861" s="194">
        <v>2123354</v>
      </c>
      <c r="I6861" s="164" t="s">
        <v>22</v>
      </c>
      <c r="L6861" s="164">
        <v>2024</v>
      </c>
      <c r="M6861" s="164" t="s">
        <v>525</v>
      </c>
      <c r="N6861" s="164" t="s">
        <v>569</v>
      </c>
    </row>
    <row r="6862" spans="1:14" s="164" customFormat="1" ht="15" x14ac:dyDescent="0.15">
      <c r="A6862" s="164" t="s">
        <v>521</v>
      </c>
      <c r="B6862" s="164" t="s">
        <v>647</v>
      </c>
      <c r="C6862" s="164" t="s">
        <v>523</v>
      </c>
      <c r="D6862" s="164" t="s">
        <v>525</v>
      </c>
      <c r="E6862" s="164" t="s">
        <v>531</v>
      </c>
      <c r="F6862" s="193">
        <v>45735</v>
      </c>
      <c r="G6862" s="164" t="s">
        <v>23</v>
      </c>
      <c r="H6862" s="194">
        <v>122760</v>
      </c>
      <c r="I6862" s="164" t="s">
        <v>22</v>
      </c>
      <c r="L6862" s="164">
        <v>2024</v>
      </c>
      <c r="M6862" s="164" t="s">
        <v>525</v>
      </c>
      <c r="N6862" s="164" t="s">
        <v>569</v>
      </c>
    </row>
    <row r="6863" spans="1:14" s="164" customFormat="1" ht="15" x14ac:dyDescent="0.15">
      <c r="A6863" s="164" t="s">
        <v>521</v>
      </c>
      <c r="B6863" s="164" t="s">
        <v>647</v>
      </c>
      <c r="C6863" s="164" t="s">
        <v>523</v>
      </c>
      <c r="D6863" s="164" t="s">
        <v>525</v>
      </c>
      <c r="E6863" s="164" t="s">
        <v>525</v>
      </c>
      <c r="F6863" s="193">
        <v>45735</v>
      </c>
      <c r="G6863" s="164" t="s">
        <v>650</v>
      </c>
      <c r="H6863" s="194">
        <v>408351</v>
      </c>
      <c r="I6863" s="164" t="s">
        <v>16</v>
      </c>
      <c r="L6863" s="164">
        <v>2024</v>
      </c>
      <c r="M6863" s="164" t="s">
        <v>525</v>
      </c>
      <c r="N6863" s="164" t="s">
        <v>569</v>
      </c>
    </row>
    <row r="6864" spans="1:14" s="164" customFormat="1" ht="15" x14ac:dyDescent="0.15">
      <c r="A6864" s="164" t="s">
        <v>521</v>
      </c>
      <c r="B6864" s="164" t="s">
        <v>647</v>
      </c>
      <c r="C6864" s="164" t="s">
        <v>535</v>
      </c>
      <c r="D6864" s="164" t="s">
        <v>525</v>
      </c>
      <c r="E6864" s="164" t="s">
        <v>519</v>
      </c>
      <c r="F6864" s="193">
        <v>45735</v>
      </c>
      <c r="G6864" s="164" t="s">
        <v>650</v>
      </c>
      <c r="H6864" s="194">
        <v>30331</v>
      </c>
      <c r="I6864" s="164" t="s">
        <v>16</v>
      </c>
      <c r="L6864" s="164">
        <v>2024</v>
      </c>
      <c r="M6864" s="164" t="s">
        <v>525</v>
      </c>
      <c r="N6864" s="164" t="s">
        <v>569</v>
      </c>
    </row>
    <row r="6865" spans="1:15" s="164" customFormat="1" ht="15" x14ac:dyDescent="0.15">
      <c r="A6865" s="164" t="s">
        <v>521</v>
      </c>
      <c r="B6865" s="164" t="s">
        <v>647</v>
      </c>
      <c r="C6865" s="164" t="s">
        <v>523</v>
      </c>
      <c r="D6865" s="164" t="s">
        <v>525</v>
      </c>
      <c r="E6865" s="164" t="s">
        <v>519</v>
      </c>
      <c r="F6865" s="193">
        <v>45735</v>
      </c>
      <c r="G6865" s="164" t="s">
        <v>650</v>
      </c>
      <c r="H6865" s="194">
        <v>116281</v>
      </c>
      <c r="I6865" s="164" t="s">
        <v>16</v>
      </c>
      <c r="L6865" s="164">
        <v>2024</v>
      </c>
      <c r="M6865" s="164" t="s">
        <v>525</v>
      </c>
      <c r="N6865" s="164" t="s">
        <v>569</v>
      </c>
    </row>
    <row r="6866" spans="1:15" s="164" customFormat="1" ht="15" x14ac:dyDescent="0.15">
      <c r="A6866" s="164" t="s">
        <v>521</v>
      </c>
      <c r="B6866" s="164" t="s">
        <v>647</v>
      </c>
      <c r="C6866" s="164" t="s">
        <v>523</v>
      </c>
      <c r="D6866" s="164" t="s">
        <v>525</v>
      </c>
      <c r="E6866" s="164" t="s">
        <v>531</v>
      </c>
      <c r="F6866" s="193">
        <v>45735</v>
      </c>
      <c r="G6866" s="164" t="s">
        <v>650</v>
      </c>
      <c r="H6866" s="194">
        <v>2722412</v>
      </c>
      <c r="I6866" s="164" t="s">
        <v>16</v>
      </c>
      <c r="L6866" s="164">
        <v>2024</v>
      </c>
      <c r="M6866" s="164" t="s">
        <v>525</v>
      </c>
      <c r="N6866" s="164" t="s">
        <v>569</v>
      </c>
    </row>
    <row r="6867" spans="1:15" s="164" customFormat="1" ht="15" x14ac:dyDescent="0.15">
      <c r="A6867" s="164" t="s">
        <v>521</v>
      </c>
      <c r="B6867" s="164" t="s">
        <v>647</v>
      </c>
      <c r="C6867" s="164" t="s">
        <v>523</v>
      </c>
      <c r="D6867" s="164" t="s">
        <v>525</v>
      </c>
      <c r="E6867" s="164" t="s">
        <v>525</v>
      </c>
      <c r="F6867" s="193">
        <v>45735</v>
      </c>
      <c r="G6867" s="164" t="s">
        <v>648</v>
      </c>
      <c r="H6867" s="194">
        <v>82566</v>
      </c>
      <c r="I6867" s="164" t="s">
        <v>16</v>
      </c>
      <c r="L6867" s="164">
        <v>2024</v>
      </c>
      <c r="M6867" s="164" t="s">
        <v>525</v>
      </c>
      <c r="N6867" s="164" t="s">
        <v>569</v>
      </c>
    </row>
    <row r="6868" spans="1:15" s="164" customFormat="1" ht="15" x14ac:dyDescent="0.15">
      <c r="A6868" s="164" t="s">
        <v>521</v>
      </c>
      <c r="B6868" s="164" t="s">
        <v>647</v>
      </c>
      <c r="C6868" s="164" t="s">
        <v>523</v>
      </c>
      <c r="D6868" s="164" t="s">
        <v>525</v>
      </c>
      <c r="E6868" s="164" t="s">
        <v>531</v>
      </c>
      <c r="F6868" s="193">
        <v>45735</v>
      </c>
      <c r="G6868" s="164" t="s">
        <v>648</v>
      </c>
      <c r="H6868" s="194">
        <v>97574</v>
      </c>
      <c r="I6868" s="164" t="s">
        <v>16</v>
      </c>
      <c r="L6868" s="164">
        <v>2024</v>
      </c>
      <c r="M6868" s="164" t="s">
        <v>525</v>
      </c>
      <c r="N6868" s="164" t="s">
        <v>569</v>
      </c>
    </row>
    <row r="6869" spans="1:15" s="164" customFormat="1" ht="15" x14ac:dyDescent="0.15">
      <c r="A6869" s="164" t="s">
        <v>521</v>
      </c>
      <c r="B6869" s="164" t="s">
        <v>647</v>
      </c>
      <c r="C6869" s="164" t="s">
        <v>523</v>
      </c>
      <c r="D6869" s="164" t="s">
        <v>525</v>
      </c>
      <c r="E6869" s="164" t="s">
        <v>525</v>
      </c>
      <c r="F6869" s="193">
        <v>45735</v>
      </c>
      <c r="G6869" s="164" t="s">
        <v>658</v>
      </c>
      <c r="H6869" s="194">
        <v>19360</v>
      </c>
      <c r="I6869" s="164" t="s">
        <v>16</v>
      </c>
      <c r="L6869" s="164">
        <v>2024</v>
      </c>
      <c r="M6869" s="164" t="s">
        <v>525</v>
      </c>
      <c r="N6869" s="164" t="s">
        <v>569</v>
      </c>
    </row>
    <row r="6870" spans="1:15" s="164" customFormat="1" ht="15" x14ac:dyDescent="0.15">
      <c r="A6870" s="164" t="s">
        <v>521</v>
      </c>
      <c r="B6870" s="164" t="s">
        <v>647</v>
      </c>
      <c r="C6870" s="164" t="s">
        <v>523</v>
      </c>
      <c r="D6870" s="164" t="s">
        <v>525</v>
      </c>
      <c r="E6870" s="164" t="s">
        <v>525</v>
      </c>
      <c r="F6870" s="193">
        <v>45735</v>
      </c>
      <c r="G6870" s="164" t="s">
        <v>651</v>
      </c>
      <c r="H6870" s="194">
        <v>38760</v>
      </c>
      <c r="I6870" s="164" t="s">
        <v>16</v>
      </c>
      <c r="L6870" s="164">
        <v>2024</v>
      </c>
      <c r="M6870" s="164" t="s">
        <v>525</v>
      </c>
      <c r="N6870" s="164" t="s">
        <v>569</v>
      </c>
    </row>
    <row r="6871" spans="1:15" s="164" customFormat="1" ht="15" x14ac:dyDescent="0.15">
      <c r="A6871" s="164" t="s">
        <v>521</v>
      </c>
      <c r="B6871" s="164" t="s">
        <v>609</v>
      </c>
      <c r="C6871" s="164" t="s">
        <v>523</v>
      </c>
      <c r="D6871" s="164" t="s">
        <v>530</v>
      </c>
      <c r="E6871" s="164" t="s">
        <v>517</v>
      </c>
      <c r="F6871" s="193">
        <v>45734</v>
      </c>
      <c r="G6871" s="164" t="s">
        <v>25</v>
      </c>
      <c r="H6871" s="194">
        <v>7200</v>
      </c>
      <c r="I6871" s="164" t="s">
        <v>16</v>
      </c>
      <c r="J6871" s="164">
        <v>18</v>
      </c>
      <c r="L6871" s="164">
        <v>2025</v>
      </c>
      <c r="M6871" s="164" t="s">
        <v>525</v>
      </c>
      <c r="N6871" s="164" t="s">
        <v>526</v>
      </c>
      <c r="O6871" s="164" t="s">
        <v>769</v>
      </c>
    </row>
    <row r="6872" spans="1:15" s="164" customFormat="1" ht="15" x14ac:dyDescent="0.15">
      <c r="A6872" s="164" t="s">
        <v>521</v>
      </c>
      <c r="B6872" s="164" t="s">
        <v>617</v>
      </c>
      <c r="C6872" s="164" t="s">
        <v>523</v>
      </c>
      <c r="D6872" s="164" t="s">
        <v>525</v>
      </c>
      <c r="E6872" s="164" t="s">
        <v>531</v>
      </c>
      <c r="F6872" s="193">
        <v>45734</v>
      </c>
      <c r="G6872" s="164" t="s">
        <v>589</v>
      </c>
      <c r="H6872" s="194">
        <v>913631</v>
      </c>
      <c r="I6872" s="164" t="s">
        <v>22</v>
      </c>
      <c r="L6872" s="164">
        <v>2024</v>
      </c>
      <c r="M6872" s="164" t="s">
        <v>525</v>
      </c>
      <c r="N6872" s="164" t="s">
        <v>569</v>
      </c>
    </row>
    <row r="6873" spans="1:15" s="164" customFormat="1" ht="15" x14ac:dyDescent="0.15">
      <c r="A6873" s="164" t="s">
        <v>521</v>
      </c>
      <c r="B6873" s="164" t="s">
        <v>617</v>
      </c>
      <c r="C6873" s="164" t="s">
        <v>523</v>
      </c>
      <c r="D6873" s="164" t="s">
        <v>525</v>
      </c>
      <c r="E6873" s="164" t="s">
        <v>531</v>
      </c>
      <c r="F6873" s="193">
        <v>45734</v>
      </c>
      <c r="G6873" s="164" t="s">
        <v>23</v>
      </c>
      <c r="H6873" s="194">
        <v>40920</v>
      </c>
      <c r="I6873" s="164" t="s">
        <v>22</v>
      </c>
      <c r="L6873" s="164">
        <v>2024</v>
      </c>
      <c r="M6873" s="164" t="s">
        <v>525</v>
      </c>
      <c r="N6873" s="164" t="s">
        <v>569</v>
      </c>
    </row>
    <row r="6874" spans="1:15" s="164" customFormat="1" ht="15" x14ac:dyDescent="0.15">
      <c r="A6874" s="164" t="s">
        <v>521</v>
      </c>
      <c r="B6874" s="164" t="s">
        <v>647</v>
      </c>
      <c r="C6874" s="164" t="s">
        <v>523</v>
      </c>
      <c r="D6874" s="164" t="s">
        <v>525</v>
      </c>
      <c r="E6874" s="164" t="s">
        <v>525</v>
      </c>
      <c r="F6874" s="193">
        <v>45734</v>
      </c>
      <c r="G6874" s="164" t="s">
        <v>650</v>
      </c>
      <c r="H6874" s="194">
        <v>495997</v>
      </c>
      <c r="I6874" s="164" t="s">
        <v>16</v>
      </c>
      <c r="L6874" s="164">
        <v>2024</v>
      </c>
      <c r="M6874" s="164" t="s">
        <v>525</v>
      </c>
      <c r="N6874" s="164" t="s">
        <v>569</v>
      </c>
    </row>
    <row r="6875" spans="1:15" s="164" customFormat="1" ht="15" x14ac:dyDescent="0.15">
      <c r="A6875" s="164" t="s">
        <v>521</v>
      </c>
      <c r="B6875" s="164" t="s">
        <v>647</v>
      </c>
      <c r="C6875" s="164" t="s">
        <v>535</v>
      </c>
      <c r="D6875" s="164" t="s">
        <v>525</v>
      </c>
      <c r="E6875" s="164" t="s">
        <v>519</v>
      </c>
      <c r="F6875" s="193">
        <v>45734</v>
      </c>
      <c r="G6875" s="164" t="s">
        <v>650</v>
      </c>
      <c r="H6875" s="194">
        <v>13090</v>
      </c>
      <c r="I6875" s="164" t="s">
        <v>16</v>
      </c>
      <c r="L6875" s="164">
        <v>2024</v>
      </c>
      <c r="M6875" s="164" t="s">
        <v>525</v>
      </c>
      <c r="N6875" s="164" t="s">
        <v>569</v>
      </c>
    </row>
    <row r="6876" spans="1:15" s="164" customFormat="1" ht="15" x14ac:dyDescent="0.15">
      <c r="A6876" s="164" t="s">
        <v>521</v>
      </c>
      <c r="B6876" s="164" t="s">
        <v>647</v>
      </c>
      <c r="C6876" s="164" t="s">
        <v>523</v>
      </c>
      <c r="D6876" s="164" t="s">
        <v>525</v>
      </c>
      <c r="E6876" s="164" t="s">
        <v>531</v>
      </c>
      <c r="F6876" s="193">
        <v>45734</v>
      </c>
      <c r="G6876" s="164" t="s">
        <v>650</v>
      </c>
      <c r="H6876" s="194">
        <v>1696512</v>
      </c>
      <c r="I6876" s="164" t="s">
        <v>16</v>
      </c>
      <c r="L6876" s="164">
        <v>2024</v>
      </c>
      <c r="M6876" s="164" t="s">
        <v>525</v>
      </c>
      <c r="N6876" s="164" t="s">
        <v>569</v>
      </c>
    </row>
    <row r="6877" spans="1:15" s="164" customFormat="1" ht="15" x14ac:dyDescent="0.15">
      <c r="A6877" s="164" t="s">
        <v>521</v>
      </c>
      <c r="B6877" s="164" t="s">
        <v>647</v>
      </c>
      <c r="C6877" s="164" t="s">
        <v>523</v>
      </c>
      <c r="D6877" s="164" t="s">
        <v>525</v>
      </c>
      <c r="E6877" s="164" t="s">
        <v>525</v>
      </c>
      <c r="F6877" s="193">
        <v>45734</v>
      </c>
      <c r="G6877" s="164" t="s">
        <v>648</v>
      </c>
      <c r="H6877" s="194">
        <v>153201</v>
      </c>
      <c r="I6877" s="164" t="s">
        <v>16</v>
      </c>
      <c r="L6877" s="164">
        <v>2024</v>
      </c>
      <c r="M6877" s="164" t="s">
        <v>525</v>
      </c>
      <c r="N6877" s="164" t="s">
        <v>569</v>
      </c>
    </row>
    <row r="6878" spans="1:15" s="164" customFormat="1" ht="15" x14ac:dyDescent="0.15">
      <c r="A6878" s="164" t="s">
        <v>521</v>
      </c>
      <c r="B6878" s="164" t="s">
        <v>647</v>
      </c>
      <c r="C6878" s="164" t="s">
        <v>523</v>
      </c>
      <c r="D6878" s="164" t="s">
        <v>525</v>
      </c>
      <c r="E6878" s="164" t="s">
        <v>531</v>
      </c>
      <c r="F6878" s="193">
        <v>45734</v>
      </c>
      <c r="G6878" s="164" t="s">
        <v>648</v>
      </c>
      <c r="H6878" s="194">
        <v>184701</v>
      </c>
      <c r="I6878" s="164" t="s">
        <v>16</v>
      </c>
      <c r="L6878" s="164">
        <v>2024</v>
      </c>
      <c r="M6878" s="164" t="s">
        <v>525</v>
      </c>
      <c r="N6878" s="164" t="s">
        <v>569</v>
      </c>
    </row>
    <row r="6879" spans="1:15" s="164" customFormat="1" ht="15" x14ac:dyDescent="0.15">
      <c r="A6879" s="164" t="s">
        <v>521</v>
      </c>
      <c r="B6879" s="164" t="s">
        <v>647</v>
      </c>
      <c r="C6879" s="164" t="s">
        <v>523</v>
      </c>
      <c r="D6879" s="164" t="s">
        <v>525</v>
      </c>
      <c r="E6879" s="164" t="s">
        <v>525</v>
      </c>
      <c r="F6879" s="193">
        <v>45734</v>
      </c>
      <c r="G6879" s="164" t="s">
        <v>651</v>
      </c>
      <c r="H6879" s="194">
        <v>364034</v>
      </c>
      <c r="I6879" s="164" t="s">
        <v>16</v>
      </c>
      <c r="L6879" s="164">
        <v>2024</v>
      </c>
      <c r="M6879" s="164" t="s">
        <v>525</v>
      </c>
      <c r="N6879" s="164" t="s">
        <v>569</v>
      </c>
    </row>
    <row r="6880" spans="1:15" s="164" customFormat="1" ht="15" x14ac:dyDescent="0.15">
      <c r="A6880" s="164" t="s">
        <v>521</v>
      </c>
      <c r="B6880" s="164" t="s">
        <v>647</v>
      </c>
      <c r="C6880" s="164" t="s">
        <v>523</v>
      </c>
      <c r="D6880" s="164" t="s">
        <v>525</v>
      </c>
      <c r="E6880" s="164" t="s">
        <v>531</v>
      </c>
      <c r="F6880" s="193">
        <v>45734</v>
      </c>
      <c r="G6880" s="164" t="s">
        <v>651</v>
      </c>
      <c r="H6880" s="194">
        <v>40737</v>
      </c>
      <c r="I6880" s="164" t="s">
        <v>16</v>
      </c>
      <c r="L6880" s="164">
        <v>2024</v>
      </c>
      <c r="M6880" s="164" t="s">
        <v>525</v>
      </c>
      <c r="N6880" s="164" t="s">
        <v>569</v>
      </c>
    </row>
    <row r="6881" spans="1:14" s="164" customFormat="1" ht="15" x14ac:dyDescent="0.15">
      <c r="A6881" s="164" t="s">
        <v>521</v>
      </c>
      <c r="B6881" s="164" t="s">
        <v>647</v>
      </c>
      <c r="C6881" s="164" t="s">
        <v>523</v>
      </c>
      <c r="D6881" s="164" t="s">
        <v>525</v>
      </c>
      <c r="E6881" s="164" t="s">
        <v>525</v>
      </c>
      <c r="F6881" s="193">
        <v>45734</v>
      </c>
      <c r="G6881" s="164" t="s">
        <v>649</v>
      </c>
      <c r="H6881" s="194">
        <v>7298038</v>
      </c>
      <c r="I6881" s="164" t="s">
        <v>16</v>
      </c>
      <c r="L6881" s="164">
        <v>2024</v>
      </c>
      <c r="M6881" s="164" t="s">
        <v>525</v>
      </c>
      <c r="N6881" s="164" t="s">
        <v>569</v>
      </c>
    </row>
    <row r="6882" spans="1:14" s="164" customFormat="1" ht="15" x14ac:dyDescent="0.15">
      <c r="A6882" s="164" t="s">
        <v>521</v>
      </c>
      <c r="B6882" s="164" t="s">
        <v>647</v>
      </c>
      <c r="C6882" s="164" t="s">
        <v>523</v>
      </c>
      <c r="D6882" s="164" t="s">
        <v>525</v>
      </c>
      <c r="E6882" s="164" t="s">
        <v>531</v>
      </c>
      <c r="F6882" s="193">
        <v>45734</v>
      </c>
      <c r="G6882" s="164" t="s">
        <v>649</v>
      </c>
      <c r="H6882" s="194">
        <v>482383</v>
      </c>
      <c r="I6882" s="164" t="s">
        <v>16</v>
      </c>
      <c r="L6882" s="164">
        <v>2024</v>
      </c>
      <c r="M6882" s="164" t="s">
        <v>525</v>
      </c>
      <c r="N6882" s="164" t="s">
        <v>569</v>
      </c>
    </row>
    <row r="6883" spans="1:14" s="164" customFormat="1" ht="15" x14ac:dyDescent="0.15">
      <c r="A6883" s="164" t="s">
        <v>521</v>
      </c>
      <c r="B6883" s="164" t="s">
        <v>647</v>
      </c>
      <c r="C6883" s="164" t="s">
        <v>523</v>
      </c>
      <c r="D6883" s="164" t="s">
        <v>525</v>
      </c>
      <c r="E6883" s="164" t="s">
        <v>525</v>
      </c>
      <c r="F6883" s="193">
        <v>45734</v>
      </c>
      <c r="G6883" s="164" t="s">
        <v>652</v>
      </c>
      <c r="H6883" s="194">
        <v>93434</v>
      </c>
      <c r="I6883" s="164" t="s">
        <v>16</v>
      </c>
      <c r="L6883" s="164">
        <v>2024</v>
      </c>
      <c r="M6883" s="164" t="s">
        <v>525</v>
      </c>
      <c r="N6883" s="164" t="s">
        <v>569</v>
      </c>
    </row>
    <row r="6884" spans="1:14" s="164" customFormat="1" ht="15" x14ac:dyDescent="0.15">
      <c r="A6884" s="164" t="s">
        <v>521</v>
      </c>
      <c r="B6884" s="164" t="s">
        <v>647</v>
      </c>
      <c r="C6884" s="164" t="s">
        <v>523</v>
      </c>
      <c r="D6884" s="164" t="s">
        <v>525</v>
      </c>
      <c r="E6884" s="164" t="s">
        <v>531</v>
      </c>
      <c r="F6884" s="193">
        <v>45734</v>
      </c>
      <c r="G6884" s="164" t="s">
        <v>652</v>
      </c>
      <c r="H6884" s="194">
        <v>170324</v>
      </c>
      <c r="I6884" s="164" t="s">
        <v>16</v>
      </c>
      <c r="L6884" s="164">
        <v>2024</v>
      </c>
      <c r="M6884" s="164" t="s">
        <v>525</v>
      </c>
      <c r="N6884" s="164" t="s">
        <v>569</v>
      </c>
    </row>
    <row r="6885" spans="1:14" s="164" customFormat="1" ht="15" x14ac:dyDescent="0.15">
      <c r="A6885" s="164" t="s">
        <v>521</v>
      </c>
      <c r="B6885" s="164" t="s">
        <v>647</v>
      </c>
      <c r="C6885" s="164" t="s">
        <v>523</v>
      </c>
      <c r="D6885" s="164" t="s">
        <v>525</v>
      </c>
      <c r="E6885" s="164" t="s">
        <v>525</v>
      </c>
      <c r="F6885" s="193">
        <v>45734</v>
      </c>
      <c r="G6885" s="164" t="s">
        <v>656</v>
      </c>
      <c r="H6885" s="194">
        <v>149688</v>
      </c>
      <c r="I6885" s="164" t="s">
        <v>16</v>
      </c>
      <c r="L6885" s="164">
        <v>2024</v>
      </c>
      <c r="M6885" s="164" t="s">
        <v>525</v>
      </c>
      <c r="N6885" s="164" t="s">
        <v>569</v>
      </c>
    </row>
    <row r="6886" spans="1:14" s="164" customFormat="1" ht="15" x14ac:dyDescent="0.15">
      <c r="A6886" s="164" t="s">
        <v>521</v>
      </c>
      <c r="B6886" s="164" t="s">
        <v>647</v>
      </c>
      <c r="C6886" s="164" t="s">
        <v>523</v>
      </c>
      <c r="D6886" s="164" t="s">
        <v>525</v>
      </c>
      <c r="E6886" s="164" t="s">
        <v>525</v>
      </c>
      <c r="F6886" s="193">
        <v>45733</v>
      </c>
      <c r="G6886" s="164" t="s">
        <v>650</v>
      </c>
      <c r="H6886" s="194">
        <v>207143</v>
      </c>
      <c r="I6886" s="164" t="s">
        <v>16</v>
      </c>
      <c r="L6886" s="164">
        <v>2024</v>
      </c>
      <c r="M6886" s="164" t="s">
        <v>525</v>
      </c>
      <c r="N6886" s="164" t="s">
        <v>569</v>
      </c>
    </row>
    <row r="6887" spans="1:14" s="164" customFormat="1" ht="15" x14ac:dyDescent="0.15">
      <c r="A6887" s="164" t="s">
        <v>521</v>
      </c>
      <c r="B6887" s="164" t="s">
        <v>647</v>
      </c>
      <c r="C6887" s="164" t="s">
        <v>535</v>
      </c>
      <c r="D6887" s="164" t="s">
        <v>525</v>
      </c>
      <c r="E6887" s="164" t="s">
        <v>519</v>
      </c>
      <c r="F6887" s="193">
        <v>45733</v>
      </c>
      <c r="G6887" s="164" t="s">
        <v>650</v>
      </c>
      <c r="H6887" s="194">
        <v>3927</v>
      </c>
      <c r="I6887" s="164" t="s">
        <v>16</v>
      </c>
      <c r="L6887" s="164">
        <v>2024</v>
      </c>
      <c r="M6887" s="164" t="s">
        <v>525</v>
      </c>
      <c r="N6887" s="164" t="s">
        <v>569</v>
      </c>
    </row>
    <row r="6888" spans="1:14" s="164" customFormat="1" ht="15" x14ac:dyDescent="0.15">
      <c r="A6888" s="164" t="s">
        <v>521</v>
      </c>
      <c r="B6888" s="164" t="s">
        <v>647</v>
      </c>
      <c r="C6888" s="164" t="s">
        <v>523</v>
      </c>
      <c r="D6888" s="164" t="s">
        <v>525</v>
      </c>
      <c r="E6888" s="164" t="s">
        <v>519</v>
      </c>
      <c r="F6888" s="193">
        <v>45733</v>
      </c>
      <c r="G6888" s="164" t="s">
        <v>650</v>
      </c>
      <c r="H6888" s="194">
        <v>87120</v>
      </c>
      <c r="I6888" s="164" t="s">
        <v>16</v>
      </c>
      <c r="L6888" s="164">
        <v>2024</v>
      </c>
      <c r="M6888" s="164" t="s">
        <v>525</v>
      </c>
      <c r="N6888" s="164" t="s">
        <v>569</v>
      </c>
    </row>
    <row r="6889" spans="1:14" s="164" customFormat="1" ht="15" x14ac:dyDescent="0.15">
      <c r="A6889" s="164" t="s">
        <v>521</v>
      </c>
      <c r="B6889" s="164" t="s">
        <v>647</v>
      </c>
      <c r="C6889" s="164" t="s">
        <v>523</v>
      </c>
      <c r="D6889" s="164" t="s">
        <v>525</v>
      </c>
      <c r="E6889" s="164" t="s">
        <v>531</v>
      </c>
      <c r="F6889" s="193">
        <v>45733</v>
      </c>
      <c r="G6889" s="164" t="s">
        <v>650</v>
      </c>
      <c r="H6889" s="194">
        <v>854590</v>
      </c>
      <c r="I6889" s="164" t="s">
        <v>16</v>
      </c>
      <c r="L6889" s="164">
        <v>2024</v>
      </c>
      <c r="M6889" s="164" t="s">
        <v>525</v>
      </c>
      <c r="N6889" s="164" t="s">
        <v>569</v>
      </c>
    </row>
    <row r="6890" spans="1:14" s="164" customFormat="1" ht="15" x14ac:dyDescent="0.15">
      <c r="A6890" s="164" t="s">
        <v>521</v>
      </c>
      <c r="B6890" s="164" t="s">
        <v>647</v>
      </c>
      <c r="C6890" s="164" t="s">
        <v>523</v>
      </c>
      <c r="D6890" s="164" t="s">
        <v>525</v>
      </c>
      <c r="E6890" s="164" t="s">
        <v>525</v>
      </c>
      <c r="F6890" s="193">
        <v>45733</v>
      </c>
      <c r="G6890" s="164" t="s">
        <v>648</v>
      </c>
      <c r="H6890" s="194">
        <v>2251</v>
      </c>
      <c r="I6890" s="164" t="s">
        <v>16</v>
      </c>
      <c r="L6890" s="164">
        <v>2024</v>
      </c>
      <c r="M6890" s="164" t="s">
        <v>525</v>
      </c>
      <c r="N6890" s="164" t="s">
        <v>569</v>
      </c>
    </row>
    <row r="6891" spans="1:14" s="164" customFormat="1" ht="15" x14ac:dyDescent="0.15">
      <c r="A6891" s="164" t="s">
        <v>521</v>
      </c>
      <c r="B6891" s="164" t="s">
        <v>647</v>
      </c>
      <c r="C6891" s="164" t="s">
        <v>523</v>
      </c>
      <c r="D6891" s="164" t="s">
        <v>525</v>
      </c>
      <c r="E6891" s="164" t="s">
        <v>525</v>
      </c>
      <c r="F6891" s="193">
        <v>45733</v>
      </c>
      <c r="G6891" s="164" t="s">
        <v>651</v>
      </c>
      <c r="H6891" s="194">
        <v>197780</v>
      </c>
      <c r="I6891" s="164" t="s">
        <v>16</v>
      </c>
      <c r="L6891" s="164">
        <v>2024</v>
      </c>
      <c r="M6891" s="164" t="s">
        <v>525</v>
      </c>
      <c r="N6891" s="164" t="s">
        <v>569</v>
      </c>
    </row>
    <row r="6892" spans="1:14" s="164" customFormat="1" ht="15" x14ac:dyDescent="0.15">
      <c r="A6892" s="164" t="s">
        <v>521</v>
      </c>
      <c r="B6892" s="164" t="s">
        <v>647</v>
      </c>
      <c r="C6892" s="164" t="s">
        <v>523</v>
      </c>
      <c r="D6892" s="164" t="s">
        <v>525</v>
      </c>
      <c r="E6892" s="164" t="s">
        <v>525</v>
      </c>
      <c r="F6892" s="193">
        <v>45733</v>
      </c>
      <c r="G6892" s="164" t="s">
        <v>649</v>
      </c>
      <c r="H6892" s="194">
        <v>1933050</v>
      </c>
      <c r="I6892" s="164" t="s">
        <v>16</v>
      </c>
      <c r="L6892" s="164">
        <v>2024</v>
      </c>
      <c r="M6892" s="164" t="s">
        <v>525</v>
      </c>
      <c r="N6892" s="164" t="s">
        <v>569</v>
      </c>
    </row>
    <row r="6893" spans="1:14" s="164" customFormat="1" ht="15" x14ac:dyDescent="0.15">
      <c r="A6893" s="164" t="s">
        <v>521</v>
      </c>
      <c r="B6893" s="164" t="s">
        <v>647</v>
      </c>
      <c r="C6893" s="164" t="s">
        <v>523</v>
      </c>
      <c r="D6893" s="164" t="s">
        <v>525</v>
      </c>
      <c r="E6893" s="164" t="s">
        <v>531</v>
      </c>
      <c r="F6893" s="193">
        <v>45733</v>
      </c>
      <c r="G6893" s="164" t="s">
        <v>649</v>
      </c>
      <c r="H6893" s="194">
        <v>1811832</v>
      </c>
      <c r="I6893" s="164" t="s">
        <v>16</v>
      </c>
      <c r="L6893" s="164">
        <v>2024</v>
      </c>
      <c r="M6893" s="164" t="s">
        <v>525</v>
      </c>
      <c r="N6893" s="164" t="s">
        <v>569</v>
      </c>
    </row>
    <row r="6894" spans="1:14" s="164" customFormat="1" ht="15" x14ac:dyDescent="0.15">
      <c r="A6894" s="164" t="s">
        <v>521</v>
      </c>
      <c r="B6894" s="164" t="s">
        <v>647</v>
      </c>
      <c r="C6894" s="164" t="s">
        <v>523</v>
      </c>
      <c r="D6894" s="164" t="s">
        <v>525</v>
      </c>
      <c r="E6894" s="164" t="s">
        <v>531</v>
      </c>
      <c r="F6894" s="193">
        <v>45733</v>
      </c>
      <c r="G6894" s="164" t="s">
        <v>652</v>
      </c>
      <c r="H6894" s="194">
        <v>1275318</v>
      </c>
      <c r="I6894" s="164" t="s">
        <v>16</v>
      </c>
      <c r="L6894" s="164">
        <v>2024</v>
      </c>
      <c r="M6894" s="164" t="s">
        <v>525</v>
      </c>
      <c r="N6894" s="164" t="s">
        <v>569</v>
      </c>
    </row>
    <row r="6895" spans="1:14" s="164" customFormat="1" ht="15" x14ac:dyDescent="0.15">
      <c r="A6895" s="164" t="s">
        <v>521</v>
      </c>
      <c r="B6895" s="164" t="s">
        <v>647</v>
      </c>
      <c r="C6895" s="164" t="s">
        <v>523</v>
      </c>
      <c r="D6895" s="164" t="s">
        <v>525</v>
      </c>
      <c r="E6895" s="164" t="s">
        <v>525</v>
      </c>
      <c r="F6895" s="193">
        <v>45733</v>
      </c>
      <c r="G6895" s="164" t="s">
        <v>656</v>
      </c>
      <c r="H6895" s="194">
        <v>149688</v>
      </c>
      <c r="I6895" s="164" t="s">
        <v>16</v>
      </c>
      <c r="L6895" s="164">
        <v>2024</v>
      </c>
      <c r="M6895" s="164" t="s">
        <v>525</v>
      </c>
      <c r="N6895" s="164" t="s">
        <v>569</v>
      </c>
    </row>
    <row r="6896" spans="1:14" s="164" customFormat="1" ht="15" x14ac:dyDescent="0.15">
      <c r="A6896" s="164" t="s">
        <v>521</v>
      </c>
      <c r="B6896" s="164" t="s">
        <v>617</v>
      </c>
      <c r="C6896" s="164" t="s">
        <v>523</v>
      </c>
      <c r="D6896" s="164" t="s">
        <v>525</v>
      </c>
      <c r="E6896" s="164" t="s">
        <v>531</v>
      </c>
      <c r="F6896" s="193">
        <v>45733</v>
      </c>
      <c r="G6896" s="164" t="s">
        <v>619</v>
      </c>
      <c r="H6896" s="194">
        <v>75814</v>
      </c>
      <c r="I6896" s="164" t="s">
        <v>22</v>
      </c>
      <c r="L6896" s="164">
        <v>2024</v>
      </c>
      <c r="M6896" s="164" t="s">
        <v>525</v>
      </c>
      <c r="N6896" s="164" t="s">
        <v>569</v>
      </c>
    </row>
    <row r="6897" spans="1:14" s="164" customFormat="1" ht="15" x14ac:dyDescent="0.15">
      <c r="A6897" s="164" t="s">
        <v>521</v>
      </c>
      <c r="B6897" s="164" t="s">
        <v>586</v>
      </c>
      <c r="C6897" s="164" t="s">
        <v>523</v>
      </c>
      <c r="D6897" s="164" t="s">
        <v>525</v>
      </c>
      <c r="E6897" s="164" t="s">
        <v>531</v>
      </c>
      <c r="F6897" s="193">
        <v>45733</v>
      </c>
      <c r="G6897" s="164" t="s">
        <v>619</v>
      </c>
      <c r="H6897" s="194">
        <v>516384</v>
      </c>
      <c r="I6897" s="164" t="s">
        <v>22</v>
      </c>
      <c r="L6897" s="164">
        <v>2024</v>
      </c>
      <c r="M6897" s="164" t="s">
        <v>525</v>
      </c>
      <c r="N6897" s="164" t="s">
        <v>569</v>
      </c>
    </row>
    <row r="6898" spans="1:14" s="164" customFormat="1" ht="15" x14ac:dyDescent="0.15">
      <c r="A6898" s="164" t="s">
        <v>521</v>
      </c>
      <c r="B6898" s="164" t="s">
        <v>647</v>
      </c>
      <c r="C6898" s="164" t="s">
        <v>523</v>
      </c>
      <c r="D6898" s="164" t="s">
        <v>525</v>
      </c>
      <c r="E6898" s="164" t="s">
        <v>531</v>
      </c>
      <c r="F6898" s="193">
        <v>45733</v>
      </c>
      <c r="G6898" s="164" t="s">
        <v>653</v>
      </c>
      <c r="H6898" s="194">
        <v>161801</v>
      </c>
      <c r="I6898" s="164" t="s">
        <v>22</v>
      </c>
      <c r="L6898" s="164">
        <v>2024</v>
      </c>
      <c r="M6898" s="164" t="s">
        <v>525</v>
      </c>
      <c r="N6898" s="164" t="s">
        <v>569</v>
      </c>
    </row>
    <row r="6899" spans="1:14" s="164" customFormat="1" ht="15" x14ac:dyDescent="0.15">
      <c r="A6899" s="164" t="s">
        <v>521</v>
      </c>
      <c r="B6899" s="164" t="s">
        <v>617</v>
      </c>
      <c r="C6899" s="164" t="s">
        <v>523</v>
      </c>
      <c r="D6899" s="164" t="s">
        <v>525</v>
      </c>
      <c r="E6899" s="164" t="s">
        <v>531</v>
      </c>
      <c r="F6899" s="193">
        <v>45733</v>
      </c>
      <c r="G6899" s="164" t="s">
        <v>589</v>
      </c>
      <c r="H6899" s="194">
        <v>570141</v>
      </c>
      <c r="I6899" s="164" t="s">
        <v>22</v>
      </c>
      <c r="L6899" s="164">
        <v>2024</v>
      </c>
      <c r="M6899" s="164" t="s">
        <v>525</v>
      </c>
      <c r="N6899" s="164" t="s">
        <v>569</v>
      </c>
    </row>
    <row r="6900" spans="1:14" s="164" customFormat="1" ht="15" x14ac:dyDescent="0.15">
      <c r="A6900" s="164" t="s">
        <v>521</v>
      </c>
      <c r="B6900" s="164" t="s">
        <v>638</v>
      </c>
      <c r="C6900" s="164" t="s">
        <v>523</v>
      </c>
      <c r="D6900" s="164" t="s">
        <v>525</v>
      </c>
      <c r="E6900" s="164" t="s">
        <v>525</v>
      </c>
      <c r="F6900" s="193">
        <v>45733</v>
      </c>
      <c r="G6900" s="164" t="s">
        <v>589</v>
      </c>
      <c r="H6900" s="194">
        <v>83952</v>
      </c>
      <c r="I6900" s="164" t="s">
        <v>22</v>
      </c>
      <c r="L6900" s="164">
        <v>2024</v>
      </c>
      <c r="M6900" s="164" t="s">
        <v>525</v>
      </c>
      <c r="N6900" s="164" t="s">
        <v>569</v>
      </c>
    </row>
    <row r="6901" spans="1:14" s="164" customFormat="1" ht="15" x14ac:dyDescent="0.15">
      <c r="A6901" s="164" t="s">
        <v>521</v>
      </c>
      <c r="B6901" s="164" t="s">
        <v>638</v>
      </c>
      <c r="C6901" s="164" t="s">
        <v>523</v>
      </c>
      <c r="D6901" s="164" t="s">
        <v>525</v>
      </c>
      <c r="E6901" s="164" t="s">
        <v>531</v>
      </c>
      <c r="F6901" s="193">
        <v>45733</v>
      </c>
      <c r="G6901" s="164" t="s">
        <v>722</v>
      </c>
      <c r="H6901" s="194">
        <v>20020</v>
      </c>
      <c r="I6901" s="164" t="s">
        <v>22</v>
      </c>
      <c r="L6901" s="164">
        <v>2024</v>
      </c>
      <c r="M6901" s="164" t="s">
        <v>525</v>
      </c>
      <c r="N6901" s="164" t="s">
        <v>569</v>
      </c>
    </row>
    <row r="6902" spans="1:14" s="164" customFormat="1" ht="15" x14ac:dyDescent="0.15">
      <c r="A6902" s="164" t="s">
        <v>521</v>
      </c>
      <c r="B6902" s="164" t="s">
        <v>647</v>
      </c>
      <c r="C6902" s="164" t="s">
        <v>523</v>
      </c>
      <c r="D6902" s="164" t="s">
        <v>525</v>
      </c>
      <c r="E6902" s="164" t="s">
        <v>525</v>
      </c>
      <c r="F6902" s="193">
        <v>45730</v>
      </c>
      <c r="G6902" s="164" t="s">
        <v>650</v>
      </c>
      <c r="H6902" s="194">
        <v>386496</v>
      </c>
      <c r="I6902" s="164" t="s">
        <v>16</v>
      </c>
      <c r="L6902" s="164">
        <v>2024</v>
      </c>
      <c r="M6902" s="164" t="s">
        <v>525</v>
      </c>
      <c r="N6902" s="164" t="s">
        <v>569</v>
      </c>
    </row>
    <row r="6903" spans="1:14" s="164" customFormat="1" ht="15" x14ac:dyDescent="0.15">
      <c r="A6903" s="164" t="s">
        <v>521</v>
      </c>
      <c r="B6903" s="164" t="s">
        <v>647</v>
      </c>
      <c r="C6903" s="164" t="s">
        <v>523</v>
      </c>
      <c r="D6903" s="164" t="s">
        <v>525</v>
      </c>
      <c r="E6903" s="164" t="s">
        <v>531</v>
      </c>
      <c r="F6903" s="193">
        <v>45730</v>
      </c>
      <c r="G6903" s="164" t="s">
        <v>650</v>
      </c>
      <c r="H6903" s="194">
        <v>84216</v>
      </c>
      <c r="I6903" s="164" t="s">
        <v>16</v>
      </c>
      <c r="L6903" s="164">
        <v>2024</v>
      </c>
      <c r="M6903" s="164" t="s">
        <v>525</v>
      </c>
      <c r="N6903" s="164" t="s">
        <v>569</v>
      </c>
    </row>
    <row r="6904" spans="1:14" s="164" customFormat="1" ht="15" x14ac:dyDescent="0.15">
      <c r="A6904" s="164" t="s">
        <v>521</v>
      </c>
      <c r="B6904" s="164" t="s">
        <v>647</v>
      </c>
      <c r="C6904" s="164" t="s">
        <v>523</v>
      </c>
      <c r="D6904" s="164" t="s">
        <v>525</v>
      </c>
      <c r="E6904" s="164" t="s">
        <v>525</v>
      </c>
      <c r="F6904" s="193">
        <v>45730</v>
      </c>
      <c r="G6904" s="164" t="s">
        <v>648</v>
      </c>
      <c r="H6904" s="194">
        <v>28424</v>
      </c>
      <c r="I6904" s="164" t="s">
        <v>16</v>
      </c>
      <c r="L6904" s="164">
        <v>2024</v>
      </c>
      <c r="M6904" s="164" t="s">
        <v>525</v>
      </c>
      <c r="N6904" s="164" t="s">
        <v>569</v>
      </c>
    </row>
    <row r="6905" spans="1:14" s="164" customFormat="1" ht="15" x14ac:dyDescent="0.15">
      <c r="A6905" s="164" t="s">
        <v>521</v>
      </c>
      <c r="B6905" s="164" t="s">
        <v>647</v>
      </c>
      <c r="C6905" s="164" t="s">
        <v>523</v>
      </c>
      <c r="D6905" s="164" t="s">
        <v>525</v>
      </c>
      <c r="E6905" s="164" t="s">
        <v>531</v>
      </c>
      <c r="F6905" s="193">
        <v>45730</v>
      </c>
      <c r="G6905" s="164" t="s">
        <v>648</v>
      </c>
      <c r="H6905" s="194">
        <v>46409</v>
      </c>
      <c r="I6905" s="164" t="s">
        <v>16</v>
      </c>
      <c r="L6905" s="164">
        <v>2024</v>
      </c>
      <c r="M6905" s="164" t="s">
        <v>525</v>
      </c>
      <c r="N6905" s="164" t="s">
        <v>569</v>
      </c>
    </row>
    <row r="6906" spans="1:14" s="164" customFormat="1" ht="15" x14ac:dyDescent="0.15">
      <c r="A6906" s="164" t="s">
        <v>521</v>
      </c>
      <c r="B6906" s="164" t="s">
        <v>617</v>
      </c>
      <c r="C6906" s="164" t="s">
        <v>523</v>
      </c>
      <c r="D6906" s="164" t="s">
        <v>525</v>
      </c>
      <c r="E6906" s="164" t="s">
        <v>525</v>
      </c>
      <c r="F6906" s="193">
        <v>45730</v>
      </c>
      <c r="G6906" s="164" t="s">
        <v>578</v>
      </c>
      <c r="H6906" s="194">
        <v>7</v>
      </c>
      <c r="I6906" s="164" t="s">
        <v>16</v>
      </c>
      <c r="L6906" s="164">
        <v>2024</v>
      </c>
      <c r="M6906" s="164" t="s">
        <v>525</v>
      </c>
      <c r="N6906" s="164" t="s">
        <v>569</v>
      </c>
    </row>
    <row r="6907" spans="1:14" s="164" customFormat="1" ht="15" x14ac:dyDescent="0.15">
      <c r="A6907" s="164" t="s">
        <v>521</v>
      </c>
      <c r="B6907" s="164" t="s">
        <v>647</v>
      </c>
      <c r="C6907" s="164" t="s">
        <v>523</v>
      </c>
      <c r="D6907" s="164" t="s">
        <v>525</v>
      </c>
      <c r="E6907" s="164" t="s">
        <v>525</v>
      </c>
      <c r="F6907" s="193">
        <v>45730</v>
      </c>
      <c r="G6907" s="164" t="s">
        <v>651</v>
      </c>
      <c r="H6907" s="194">
        <v>206074</v>
      </c>
      <c r="I6907" s="164" t="s">
        <v>16</v>
      </c>
      <c r="L6907" s="164">
        <v>2024</v>
      </c>
      <c r="M6907" s="164" t="s">
        <v>525</v>
      </c>
      <c r="N6907" s="164" t="s">
        <v>569</v>
      </c>
    </row>
    <row r="6908" spans="1:14" s="164" customFormat="1" ht="15" x14ac:dyDescent="0.15">
      <c r="A6908" s="164" t="s">
        <v>521</v>
      </c>
      <c r="B6908" s="164" t="s">
        <v>647</v>
      </c>
      <c r="C6908" s="164" t="s">
        <v>523</v>
      </c>
      <c r="D6908" s="164" t="s">
        <v>525</v>
      </c>
      <c r="E6908" s="164" t="s">
        <v>525</v>
      </c>
      <c r="F6908" s="193">
        <v>45730</v>
      </c>
      <c r="G6908" s="164" t="s">
        <v>649</v>
      </c>
      <c r="H6908" s="194">
        <v>1067638</v>
      </c>
      <c r="I6908" s="164" t="s">
        <v>16</v>
      </c>
      <c r="L6908" s="164">
        <v>2024</v>
      </c>
      <c r="M6908" s="164" t="s">
        <v>525</v>
      </c>
      <c r="N6908" s="164" t="s">
        <v>569</v>
      </c>
    </row>
    <row r="6909" spans="1:14" s="164" customFormat="1" ht="15" x14ac:dyDescent="0.15">
      <c r="A6909" s="164" t="s">
        <v>521</v>
      </c>
      <c r="B6909" s="164" t="s">
        <v>647</v>
      </c>
      <c r="C6909" s="164" t="s">
        <v>523</v>
      </c>
      <c r="D6909" s="164" t="s">
        <v>525</v>
      </c>
      <c r="E6909" s="164" t="s">
        <v>525</v>
      </c>
      <c r="F6909" s="193">
        <v>45730</v>
      </c>
      <c r="G6909" s="164" t="s">
        <v>656</v>
      </c>
      <c r="H6909" s="194">
        <v>299376</v>
      </c>
      <c r="I6909" s="164" t="s">
        <v>16</v>
      </c>
      <c r="L6909" s="164">
        <v>2024</v>
      </c>
      <c r="M6909" s="164" t="s">
        <v>525</v>
      </c>
      <c r="N6909" s="164" t="s">
        <v>569</v>
      </c>
    </row>
    <row r="6910" spans="1:14" s="164" customFormat="1" ht="15" x14ac:dyDescent="0.15">
      <c r="A6910" s="164" t="s">
        <v>521</v>
      </c>
      <c r="B6910" s="164" t="s">
        <v>617</v>
      </c>
      <c r="C6910" s="164" t="s">
        <v>523</v>
      </c>
      <c r="D6910" s="164" t="s">
        <v>525</v>
      </c>
      <c r="E6910" s="164" t="s">
        <v>519</v>
      </c>
      <c r="F6910" s="193">
        <v>45730</v>
      </c>
      <c r="G6910" s="164" t="s">
        <v>587</v>
      </c>
      <c r="H6910" s="194">
        <v>178750</v>
      </c>
      <c r="I6910" s="164" t="s">
        <v>22</v>
      </c>
      <c r="L6910" s="164">
        <v>2024</v>
      </c>
      <c r="M6910" s="164" t="s">
        <v>525</v>
      </c>
      <c r="N6910" s="164" t="s">
        <v>569</v>
      </c>
    </row>
    <row r="6911" spans="1:14" s="164" customFormat="1" ht="15" x14ac:dyDescent="0.15">
      <c r="A6911" s="164" t="s">
        <v>521</v>
      </c>
      <c r="B6911" s="164" t="s">
        <v>617</v>
      </c>
      <c r="C6911" s="164" t="s">
        <v>523</v>
      </c>
      <c r="D6911" s="164" t="s">
        <v>525</v>
      </c>
      <c r="E6911" s="164" t="s">
        <v>531</v>
      </c>
      <c r="F6911" s="193">
        <v>45730</v>
      </c>
      <c r="G6911" s="164" t="s">
        <v>587</v>
      </c>
      <c r="H6911" s="194">
        <v>352000</v>
      </c>
      <c r="I6911" s="164" t="s">
        <v>22</v>
      </c>
      <c r="L6911" s="164">
        <v>2024</v>
      </c>
      <c r="M6911" s="164" t="s">
        <v>525</v>
      </c>
      <c r="N6911" s="164" t="s">
        <v>569</v>
      </c>
    </row>
    <row r="6912" spans="1:14" s="164" customFormat="1" ht="15" x14ac:dyDescent="0.15">
      <c r="A6912" s="164" t="s">
        <v>521</v>
      </c>
      <c r="B6912" s="164" t="s">
        <v>647</v>
      </c>
      <c r="C6912" s="164" t="s">
        <v>523</v>
      </c>
      <c r="D6912" s="164" t="s">
        <v>525</v>
      </c>
      <c r="E6912" s="164" t="s">
        <v>531</v>
      </c>
      <c r="F6912" s="193">
        <v>45730</v>
      </c>
      <c r="G6912" s="164" t="s">
        <v>653</v>
      </c>
      <c r="H6912" s="194">
        <v>377542</v>
      </c>
      <c r="I6912" s="164" t="s">
        <v>22</v>
      </c>
      <c r="L6912" s="164">
        <v>2024</v>
      </c>
      <c r="M6912" s="164" t="s">
        <v>525</v>
      </c>
      <c r="N6912" s="164" t="s">
        <v>569</v>
      </c>
    </row>
    <row r="6913" spans="1:14" s="164" customFormat="1" ht="15" x14ac:dyDescent="0.15">
      <c r="A6913" s="164" t="s">
        <v>521</v>
      </c>
      <c r="B6913" s="164" t="s">
        <v>617</v>
      </c>
      <c r="C6913" s="164" t="s">
        <v>523</v>
      </c>
      <c r="D6913" s="164" t="s">
        <v>525</v>
      </c>
      <c r="E6913" s="164" t="s">
        <v>525</v>
      </c>
      <c r="F6913" s="193">
        <v>45730</v>
      </c>
      <c r="G6913" s="164" t="s">
        <v>568</v>
      </c>
      <c r="H6913" s="194">
        <v>75227</v>
      </c>
      <c r="I6913" s="164" t="s">
        <v>22</v>
      </c>
      <c r="L6913" s="164">
        <v>2024</v>
      </c>
      <c r="M6913" s="164" t="s">
        <v>525</v>
      </c>
      <c r="N6913" s="164" t="s">
        <v>569</v>
      </c>
    </row>
    <row r="6914" spans="1:14" s="164" customFormat="1" ht="15" x14ac:dyDescent="0.15">
      <c r="A6914" s="164" t="s">
        <v>521</v>
      </c>
      <c r="B6914" s="164" t="s">
        <v>617</v>
      </c>
      <c r="C6914" s="164" t="s">
        <v>523</v>
      </c>
      <c r="D6914" s="164" t="s">
        <v>525</v>
      </c>
      <c r="E6914" s="164" t="s">
        <v>519</v>
      </c>
      <c r="F6914" s="193">
        <v>45730</v>
      </c>
      <c r="G6914" s="164" t="s">
        <v>568</v>
      </c>
      <c r="H6914" s="194">
        <v>250250</v>
      </c>
      <c r="I6914" s="164" t="s">
        <v>22</v>
      </c>
      <c r="L6914" s="164">
        <v>2024</v>
      </c>
      <c r="M6914" s="164" t="s">
        <v>525</v>
      </c>
      <c r="N6914" s="164" t="s">
        <v>569</v>
      </c>
    </row>
    <row r="6915" spans="1:14" s="164" customFormat="1" ht="15" x14ac:dyDescent="0.15">
      <c r="A6915" s="164" t="s">
        <v>521</v>
      </c>
      <c r="B6915" s="164" t="s">
        <v>617</v>
      </c>
      <c r="C6915" s="164" t="s">
        <v>523</v>
      </c>
      <c r="D6915" s="164" t="s">
        <v>525</v>
      </c>
      <c r="E6915" s="164" t="s">
        <v>531</v>
      </c>
      <c r="F6915" s="193">
        <v>45730</v>
      </c>
      <c r="G6915" s="164" t="s">
        <v>568</v>
      </c>
      <c r="H6915" s="194">
        <v>429000</v>
      </c>
      <c r="I6915" s="164" t="s">
        <v>22</v>
      </c>
      <c r="L6915" s="164">
        <v>2024</v>
      </c>
      <c r="M6915" s="164" t="s">
        <v>525</v>
      </c>
      <c r="N6915" s="164" t="s">
        <v>569</v>
      </c>
    </row>
    <row r="6916" spans="1:14" s="164" customFormat="1" ht="15" x14ac:dyDescent="0.15">
      <c r="A6916" s="164" t="s">
        <v>521</v>
      </c>
      <c r="B6916" s="164" t="s">
        <v>638</v>
      </c>
      <c r="C6916" s="164" t="s">
        <v>523</v>
      </c>
      <c r="D6916" s="164" t="s">
        <v>525</v>
      </c>
      <c r="E6916" s="164" t="s">
        <v>519</v>
      </c>
      <c r="F6916" s="193">
        <v>45730</v>
      </c>
      <c r="G6916" s="164" t="s">
        <v>568</v>
      </c>
      <c r="H6916" s="194">
        <v>178750</v>
      </c>
      <c r="I6916" s="164" t="s">
        <v>22</v>
      </c>
      <c r="L6916" s="164">
        <v>2024</v>
      </c>
      <c r="M6916" s="164" t="s">
        <v>525</v>
      </c>
      <c r="N6916" s="164" t="s">
        <v>569</v>
      </c>
    </row>
    <row r="6917" spans="1:14" s="164" customFormat="1" ht="15" x14ac:dyDescent="0.15">
      <c r="A6917" s="164" t="s">
        <v>521</v>
      </c>
      <c r="B6917" s="164" t="s">
        <v>638</v>
      </c>
      <c r="C6917" s="164" t="s">
        <v>523</v>
      </c>
      <c r="D6917" s="164" t="s">
        <v>525</v>
      </c>
      <c r="E6917" s="164" t="s">
        <v>531</v>
      </c>
      <c r="F6917" s="193">
        <v>45730</v>
      </c>
      <c r="G6917" s="164" t="s">
        <v>568</v>
      </c>
      <c r="H6917" s="194">
        <v>500500</v>
      </c>
      <c r="I6917" s="164" t="s">
        <v>22</v>
      </c>
      <c r="L6917" s="164">
        <v>2024</v>
      </c>
      <c r="M6917" s="164" t="s">
        <v>525</v>
      </c>
      <c r="N6917" s="164" t="s">
        <v>569</v>
      </c>
    </row>
    <row r="6918" spans="1:14" s="164" customFormat="1" ht="15" x14ac:dyDescent="0.15">
      <c r="A6918" s="164" t="s">
        <v>521</v>
      </c>
      <c r="B6918" s="164" t="s">
        <v>617</v>
      </c>
      <c r="C6918" s="164" t="s">
        <v>523</v>
      </c>
      <c r="D6918" s="164" t="s">
        <v>525</v>
      </c>
      <c r="E6918" s="164" t="s">
        <v>519</v>
      </c>
      <c r="F6918" s="193">
        <v>45730</v>
      </c>
      <c r="G6918" s="164" t="s">
        <v>589</v>
      </c>
      <c r="H6918" s="194">
        <v>1269840</v>
      </c>
      <c r="I6918" s="164" t="s">
        <v>22</v>
      </c>
      <c r="L6918" s="164">
        <v>2024</v>
      </c>
      <c r="M6918" s="164" t="s">
        <v>525</v>
      </c>
      <c r="N6918" s="164" t="s">
        <v>569</v>
      </c>
    </row>
    <row r="6919" spans="1:14" s="164" customFormat="1" ht="15" x14ac:dyDescent="0.15">
      <c r="A6919" s="164" t="s">
        <v>521</v>
      </c>
      <c r="B6919" s="164" t="s">
        <v>617</v>
      </c>
      <c r="C6919" s="164" t="s">
        <v>523</v>
      </c>
      <c r="D6919" s="164" t="s">
        <v>525</v>
      </c>
      <c r="E6919" s="164" t="s">
        <v>531</v>
      </c>
      <c r="F6919" s="193">
        <v>45730</v>
      </c>
      <c r="G6919" s="164" t="s">
        <v>589</v>
      </c>
      <c r="H6919" s="194">
        <v>1074480</v>
      </c>
      <c r="I6919" s="164" t="s">
        <v>22</v>
      </c>
      <c r="L6919" s="164">
        <v>2024</v>
      </c>
      <c r="M6919" s="164" t="s">
        <v>525</v>
      </c>
      <c r="N6919" s="164" t="s">
        <v>569</v>
      </c>
    </row>
    <row r="6920" spans="1:14" s="164" customFormat="1" ht="15" x14ac:dyDescent="0.15">
      <c r="A6920" s="164" t="s">
        <v>521</v>
      </c>
      <c r="B6920" s="164" t="s">
        <v>638</v>
      </c>
      <c r="C6920" s="164" t="s">
        <v>523</v>
      </c>
      <c r="D6920" s="164" t="s">
        <v>525</v>
      </c>
      <c r="E6920" s="164" t="s">
        <v>519</v>
      </c>
      <c r="F6920" s="193">
        <v>45730</v>
      </c>
      <c r="G6920" s="164" t="s">
        <v>589</v>
      </c>
      <c r="H6920" s="194">
        <v>651200</v>
      </c>
      <c r="I6920" s="164" t="s">
        <v>22</v>
      </c>
      <c r="L6920" s="164">
        <v>2024</v>
      </c>
      <c r="M6920" s="164" t="s">
        <v>525</v>
      </c>
      <c r="N6920" s="164" t="s">
        <v>569</v>
      </c>
    </row>
    <row r="6921" spans="1:14" s="164" customFormat="1" ht="15" x14ac:dyDescent="0.15">
      <c r="A6921" s="164" t="s">
        <v>521</v>
      </c>
      <c r="B6921" s="164" t="s">
        <v>638</v>
      </c>
      <c r="C6921" s="164" t="s">
        <v>523</v>
      </c>
      <c r="D6921" s="164" t="s">
        <v>525</v>
      </c>
      <c r="E6921" s="164" t="s">
        <v>531</v>
      </c>
      <c r="F6921" s="193">
        <v>45730</v>
      </c>
      <c r="G6921" s="164" t="s">
        <v>589</v>
      </c>
      <c r="H6921" s="194">
        <v>1465200</v>
      </c>
      <c r="I6921" s="164" t="s">
        <v>22</v>
      </c>
      <c r="L6921" s="164">
        <v>2024</v>
      </c>
      <c r="M6921" s="164" t="s">
        <v>525</v>
      </c>
      <c r="N6921" s="164" t="s">
        <v>569</v>
      </c>
    </row>
    <row r="6922" spans="1:14" s="164" customFormat="1" ht="15" x14ac:dyDescent="0.15">
      <c r="A6922" s="164" t="s">
        <v>521</v>
      </c>
      <c r="B6922" s="164" t="s">
        <v>686</v>
      </c>
      <c r="C6922" s="164" t="s">
        <v>523</v>
      </c>
      <c r="D6922" s="164" t="s">
        <v>525</v>
      </c>
      <c r="E6922" s="164" t="s">
        <v>525</v>
      </c>
      <c r="F6922" s="193">
        <v>45730</v>
      </c>
      <c r="G6922" s="164" t="s">
        <v>589</v>
      </c>
      <c r="H6922" s="194">
        <v>87714</v>
      </c>
      <c r="I6922" s="164" t="s">
        <v>22</v>
      </c>
      <c r="L6922" s="164">
        <v>2024</v>
      </c>
      <c r="M6922" s="164" t="s">
        <v>525</v>
      </c>
      <c r="N6922" s="164" t="s">
        <v>569</v>
      </c>
    </row>
    <row r="6923" spans="1:14" s="164" customFormat="1" ht="15" x14ac:dyDescent="0.15">
      <c r="A6923" s="164" t="s">
        <v>521</v>
      </c>
      <c r="B6923" s="164" t="s">
        <v>603</v>
      </c>
      <c r="C6923" s="164" t="s">
        <v>523</v>
      </c>
      <c r="D6923" s="164" t="s">
        <v>525</v>
      </c>
      <c r="E6923" s="164" t="s">
        <v>525</v>
      </c>
      <c r="F6923" s="193">
        <v>45730</v>
      </c>
      <c r="G6923" s="164" t="s">
        <v>604</v>
      </c>
      <c r="H6923" s="194">
        <v>65085</v>
      </c>
      <c r="I6923" s="164" t="s">
        <v>22</v>
      </c>
      <c r="L6923" s="164">
        <v>2024</v>
      </c>
      <c r="M6923" s="164" t="s">
        <v>525</v>
      </c>
      <c r="N6923" s="164" t="s">
        <v>569</v>
      </c>
    </row>
    <row r="6924" spans="1:14" s="164" customFormat="1" ht="15" x14ac:dyDescent="0.15">
      <c r="A6924" s="164" t="s">
        <v>521</v>
      </c>
      <c r="B6924" s="164" t="s">
        <v>617</v>
      </c>
      <c r="C6924" s="164" t="s">
        <v>523</v>
      </c>
      <c r="D6924" s="164" t="s">
        <v>525</v>
      </c>
      <c r="E6924" s="164" t="s">
        <v>525</v>
      </c>
      <c r="F6924" s="193">
        <v>45730</v>
      </c>
      <c r="G6924" s="164" t="s">
        <v>23</v>
      </c>
      <c r="H6924" s="194">
        <v>37066</v>
      </c>
      <c r="I6924" s="164" t="s">
        <v>22</v>
      </c>
      <c r="L6924" s="164">
        <v>2024</v>
      </c>
      <c r="M6924" s="164" t="s">
        <v>525</v>
      </c>
      <c r="N6924" s="164" t="s">
        <v>569</v>
      </c>
    </row>
    <row r="6925" spans="1:14" s="164" customFormat="1" ht="15" x14ac:dyDescent="0.15">
      <c r="A6925" s="164" t="s">
        <v>521</v>
      </c>
      <c r="B6925" s="164" t="s">
        <v>586</v>
      </c>
      <c r="C6925" s="164" t="s">
        <v>523</v>
      </c>
      <c r="D6925" s="164" t="s">
        <v>525</v>
      </c>
      <c r="E6925" s="164" t="s">
        <v>531</v>
      </c>
      <c r="F6925" s="193">
        <v>45730</v>
      </c>
      <c r="G6925" s="164" t="s">
        <v>23</v>
      </c>
      <c r="H6925" s="194">
        <v>43362</v>
      </c>
      <c r="I6925" s="164" t="s">
        <v>22</v>
      </c>
      <c r="L6925" s="164">
        <v>2024</v>
      </c>
      <c r="M6925" s="164" t="s">
        <v>525</v>
      </c>
      <c r="N6925" s="164" t="s">
        <v>569</v>
      </c>
    </row>
    <row r="6926" spans="1:14" s="164" customFormat="1" ht="15" x14ac:dyDescent="0.15">
      <c r="A6926" s="164" t="s">
        <v>521</v>
      </c>
      <c r="B6926" s="164" t="s">
        <v>617</v>
      </c>
      <c r="C6926" s="164" t="s">
        <v>523</v>
      </c>
      <c r="D6926" s="164" t="s">
        <v>525</v>
      </c>
      <c r="E6926" s="164" t="s">
        <v>525</v>
      </c>
      <c r="F6926" s="193">
        <v>45730</v>
      </c>
      <c r="G6926" s="164" t="s">
        <v>621</v>
      </c>
      <c r="H6926" s="194">
        <v>188067</v>
      </c>
      <c r="I6926" s="164" t="s">
        <v>22</v>
      </c>
      <c r="L6926" s="164">
        <v>2024</v>
      </c>
      <c r="M6926" s="164" t="s">
        <v>525</v>
      </c>
      <c r="N6926" s="164" t="s">
        <v>569</v>
      </c>
    </row>
    <row r="6927" spans="1:14" s="164" customFormat="1" ht="15" x14ac:dyDescent="0.15">
      <c r="A6927" s="164" t="s">
        <v>521</v>
      </c>
      <c r="B6927" s="164" t="s">
        <v>647</v>
      </c>
      <c r="C6927" s="164" t="s">
        <v>523</v>
      </c>
      <c r="D6927" s="164" t="s">
        <v>525</v>
      </c>
      <c r="E6927" s="164" t="s">
        <v>531</v>
      </c>
      <c r="F6927" s="193">
        <v>45729</v>
      </c>
      <c r="G6927" s="164" t="s">
        <v>649</v>
      </c>
      <c r="H6927" s="194">
        <v>153824</v>
      </c>
      <c r="I6927" s="164" t="s">
        <v>16</v>
      </c>
      <c r="L6927" s="164">
        <v>2024</v>
      </c>
      <c r="M6927" s="164" t="s">
        <v>525</v>
      </c>
      <c r="N6927" s="164" t="s">
        <v>569</v>
      </c>
    </row>
    <row r="6928" spans="1:14" s="164" customFormat="1" ht="15" x14ac:dyDescent="0.15">
      <c r="A6928" s="164" t="s">
        <v>521</v>
      </c>
      <c r="B6928" s="164" t="s">
        <v>647</v>
      </c>
      <c r="C6928" s="164" t="s">
        <v>523</v>
      </c>
      <c r="D6928" s="164" t="s">
        <v>525</v>
      </c>
      <c r="E6928" s="164" t="s">
        <v>525</v>
      </c>
      <c r="F6928" s="193">
        <v>45729</v>
      </c>
      <c r="G6928" s="164" t="s">
        <v>656</v>
      </c>
      <c r="H6928" s="194">
        <v>99792</v>
      </c>
      <c r="I6928" s="164" t="s">
        <v>16</v>
      </c>
      <c r="L6928" s="164">
        <v>2024</v>
      </c>
      <c r="M6928" s="164" t="s">
        <v>525</v>
      </c>
      <c r="N6928" s="164" t="s">
        <v>569</v>
      </c>
    </row>
    <row r="6929" spans="1:14" s="164" customFormat="1" ht="15" x14ac:dyDescent="0.15">
      <c r="A6929" s="164" t="s">
        <v>521</v>
      </c>
      <c r="B6929" s="164" t="s">
        <v>647</v>
      </c>
      <c r="C6929" s="164" t="s">
        <v>523</v>
      </c>
      <c r="D6929" s="164" t="s">
        <v>525</v>
      </c>
      <c r="E6929" s="164" t="s">
        <v>525</v>
      </c>
      <c r="F6929" s="193">
        <v>45729</v>
      </c>
      <c r="G6929" s="164" t="s">
        <v>650</v>
      </c>
      <c r="H6929" s="194">
        <v>381315</v>
      </c>
      <c r="I6929" s="164" t="s">
        <v>16</v>
      </c>
      <c r="L6929" s="164">
        <v>2024</v>
      </c>
      <c r="M6929" s="164" t="s">
        <v>525</v>
      </c>
      <c r="N6929" s="164" t="s">
        <v>569</v>
      </c>
    </row>
    <row r="6930" spans="1:14" s="164" customFormat="1" ht="15" x14ac:dyDescent="0.15">
      <c r="A6930" s="164" t="s">
        <v>521</v>
      </c>
      <c r="B6930" s="164" t="s">
        <v>647</v>
      </c>
      <c r="C6930" s="164" t="s">
        <v>523</v>
      </c>
      <c r="D6930" s="164" t="s">
        <v>525</v>
      </c>
      <c r="E6930" s="164" t="s">
        <v>531</v>
      </c>
      <c r="F6930" s="193">
        <v>45729</v>
      </c>
      <c r="G6930" s="164" t="s">
        <v>650</v>
      </c>
      <c r="H6930" s="194">
        <v>41144</v>
      </c>
      <c r="I6930" s="164" t="s">
        <v>16</v>
      </c>
      <c r="L6930" s="164">
        <v>2024</v>
      </c>
      <c r="M6930" s="164" t="s">
        <v>525</v>
      </c>
      <c r="N6930" s="164" t="s">
        <v>569</v>
      </c>
    </row>
    <row r="6931" spans="1:14" s="164" customFormat="1" ht="15" x14ac:dyDescent="0.15">
      <c r="A6931" s="164" t="s">
        <v>521</v>
      </c>
      <c r="B6931" s="164" t="s">
        <v>647</v>
      </c>
      <c r="C6931" s="164" t="s">
        <v>523</v>
      </c>
      <c r="D6931" s="164" t="s">
        <v>525</v>
      </c>
      <c r="E6931" s="164" t="s">
        <v>525</v>
      </c>
      <c r="F6931" s="193">
        <v>45729</v>
      </c>
      <c r="G6931" s="164" t="s">
        <v>648</v>
      </c>
      <c r="H6931" s="194">
        <v>7405</v>
      </c>
      <c r="I6931" s="164" t="s">
        <v>16</v>
      </c>
      <c r="L6931" s="164">
        <v>2024</v>
      </c>
      <c r="M6931" s="164" t="s">
        <v>525</v>
      </c>
      <c r="N6931" s="164" t="s">
        <v>569</v>
      </c>
    </row>
    <row r="6932" spans="1:14" s="164" customFormat="1" ht="15" x14ac:dyDescent="0.15">
      <c r="A6932" s="164" t="s">
        <v>521</v>
      </c>
      <c r="B6932" s="164" t="s">
        <v>647</v>
      </c>
      <c r="C6932" s="164" t="s">
        <v>523</v>
      </c>
      <c r="D6932" s="164" t="s">
        <v>525</v>
      </c>
      <c r="E6932" s="164" t="s">
        <v>525</v>
      </c>
      <c r="F6932" s="193">
        <v>45729</v>
      </c>
      <c r="G6932" s="164" t="s">
        <v>651</v>
      </c>
      <c r="H6932" s="194">
        <v>46103</v>
      </c>
      <c r="I6932" s="164" t="s">
        <v>16</v>
      </c>
      <c r="L6932" s="164">
        <v>2024</v>
      </c>
      <c r="M6932" s="164" t="s">
        <v>525</v>
      </c>
      <c r="N6932" s="164" t="s">
        <v>569</v>
      </c>
    </row>
    <row r="6933" spans="1:14" s="164" customFormat="1" ht="15" x14ac:dyDescent="0.15">
      <c r="A6933" s="164" t="s">
        <v>521</v>
      </c>
      <c r="B6933" s="164" t="s">
        <v>586</v>
      </c>
      <c r="C6933" s="164" t="s">
        <v>523</v>
      </c>
      <c r="D6933" s="164" t="s">
        <v>525</v>
      </c>
      <c r="E6933" s="164" t="s">
        <v>531</v>
      </c>
      <c r="F6933" s="193">
        <v>45729</v>
      </c>
      <c r="G6933" s="164" t="s">
        <v>587</v>
      </c>
      <c r="H6933" s="194">
        <v>162474</v>
      </c>
      <c r="I6933" s="164" t="s">
        <v>22</v>
      </c>
      <c r="L6933" s="164">
        <v>2024</v>
      </c>
      <c r="M6933" s="164" t="s">
        <v>525</v>
      </c>
      <c r="N6933" s="164" t="s">
        <v>569</v>
      </c>
    </row>
    <row r="6934" spans="1:14" s="164" customFormat="1" ht="15" x14ac:dyDescent="0.15">
      <c r="A6934" s="164" t="s">
        <v>521</v>
      </c>
      <c r="B6934" s="164" t="s">
        <v>647</v>
      </c>
      <c r="C6934" s="164" t="s">
        <v>523</v>
      </c>
      <c r="D6934" s="164" t="s">
        <v>525</v>
      </c>
      <c r="E6934" s="164" t="s">
        <v>531</v>
      </c>
      <c r="F6934" s="193">
        <v>45729</v>
      </c>
      <c r="G6934" s="164" t="s">
        <v>653</v>
      </c>
      <c r="H6934" s="194">
        <v>161304</v>
      </c>
      <c r="I6934" s="164" t="s">
        <v>22</v>
      </c>
      <c r="L6934" s="164">
        <v>2024</v>
      </c>
      <c r="M6934" s="164" t="s">
        <v>525</v>
      </c>
      <c r="N6934" s="164" t="s">
        <v>569</v>
      </c>
    </row>
    <row r="6935" spans="1:14" s="164" customFormat="1" ht="15" x14ac:dyDescent="0.15">
      <c r="A6935" s="164" t="s">
        <v>521</v>
      </c>
      <c r="B6935" s="164" t="s">
        <v>617</v>
      </c>
      <c r="C6935" s="164" t="s">
        <v>523</v>
      </c>
      <c r="D6935" s="164" t="s">
        <v>525</v>
      </c>
      <c r="E6935" s="164" t="s">
        <v>525</v>
      </c>
      <c r="F6935" s="193">
        <v>45729</v>
      </c>
      <c r="G6935" s="164" t="s">
        <v>568</v>
      </c>
      <c r="H6935" s="194">
        <v>74481</v>
      </c>
      <c r="I6935" s="164" t="s">
        <v>22</v>
      </c>
      <c r="L6935" s="164">
        <v>2024</v>
      </c>
      <c r="M6935" s="164" t="s">
        <v>525</v>
      </c>
      <c r="N6935" s="164" t="s">
        <v>569</v>
      </c>
    </row>
    <row r="6936" spans="1:14" s="164" customFormat="1" ht="15" x14ac:dyDescent="0.15">
      <c r="A6936" s="164" t="s">
        <v>521</v>
      </c>
      <c r="B6936" s="164" t="s">
        <v>586</v>
      </c>
      <c r="C6936" s="164" t="s">
        <v>523</v>
      </c>
      <c r="D6936" s="164" t="s">
        <v>525</v>
      </c>
      <c r="E6936" s="164" t="s">
        <v>531</v>
      </c>
      <c r="F6936" s="193">
        <v>45729</v>
      </c>
      <c r="G6936" s="164" t="s">
        <v>589</v>
      </c>
      <c r="H6936" s="194">
        <v>87014</v>
      </c>
      <c r="I6936" s="164" t="s">
        <v>22</v>
      </c>
      <c r="L6936" s="164">
        <v>2024</v>
      </c>
      <c r="M6936" s="164" t="s">
        <v>525</v>
      </c>
      <c r="N6936" s="164" t="s">
        <v>569</v>
      </c>
    </row>
    <row r="6937" spans="1:14" s="164" customFormat="1" ht="15" x14ac:dyDescent="0.15">
      <c r="A6937" s="164" t="s">
        <v>521</v>
      </c>
      <c r="B6937" s="164" t="s">
        <v>603</v>
      </c>
      <c r="C6937" s="164" t="s">
        <v>523</v>
      </c>
      <c r="D6937" s="164" t="s">
        <v>525</v>
      </c>
      <c r="E6937" s="164" t="s">
        <v>525</v>
      </c>
      <c r="F6937" s="193">
        <v>45729</v>
      </c>
      <c r="G6937" s="164" t="s">
        <v>604</v>
      </c>
      <c r="H6937" s="194">
        <v>17684</v>
      </c>
      <c r="I6937" s="164" t="s">
        <v>22</v>
      </c>
      <c r="L6937" s="164">
        <v>2024</v>
      </c>
      <c r="M6937" s="164" t="s">
        <v>525</v>
      </c>
      <c r="N6937" s="164" t="s">
        <v>569</v>
      </c>
    </row>
    <row r="6938" spans="1:14" s="164" customFormat="1" ht="15" x14ac:dyDescent="0.15">
      <c r="A6938" s="164" t="s">
        <v>521</v>
      </c>
      <c r="B6938" s="164" t="s">
        <v>617</v>
      </c>
      <c r="C6938" s="164" t="s">
        <v>523</v>
      </c>
      <c r="D6938" s="164" t="s">
        <v>525</v>
      </c>
      <c r="E6938" s="164" t="s">
        <v>531</v>
      </c>
      <c r="F6938" s="193">
        <v>45729</v>
      </c>
      <c r="G6938" s="164" t="s">
        <v>23</v>
      </c>
      <c r="H6938" s="194">
        <v>167200</v>
      </c>
      <c r="I6938" s="164" t="s">
        <v>22</v>
      </c>
      <c r="L6938" s="164">
        <v>2024</v>
      </c>
      <c r="M6938" s="164" t="s">
        <v>525</v>
      </c>
      <c r="N6938" s="164" t="s">
        <v>569</v>
      </c>
    </row>
    <row r="6939" spans="1:14" s="164" customFormat="1" ht="15" x14ac:dyDescent="0.15">
      <c r="A6939" s="164" t="s">
        <v>521</v>
      </c>
      <c r="B6939" s="164" t="s">
        <v>617</v>
      </c>
      <c r="C6939" s="164" t="s">
        <v>523</v>
      </c>
      <c r="D6939" s="164" t="s">
        <v>525</v>
      </c>
      <c r="E6939" s="164" t="s">
        <v>531</v>
      </c>
      <c r="F6939" s="193">
        <v>45729</v>
      </c>
      <c r="G6939" s="164" t="s">
        <v>621</v>
      </c>
      <c r="H6939" s="194">
        <v>708400</v>
      </c>
      <c r="I6939" s="164" t="s">
        <v>22</v>
      </c>
      <c r="L6939" s="164">
        <v>2024</v>
      </c>
      <c r="M6939" s="164" t="s">
        <v>525</v>
      </c>
      <c r="N6939" s="164" t="s">
        <v>569</v>
      </c>
    </row>
    <row r="6940" spans="1:14" s="164" customFormat="1" ht="15" x14ac:dyDescent="0.15">
      <c r="A6940" s="164" t="s">
        <v>521</v>
      </c>
      <c r="B6940" s="164" t="s">
        <v>647</v>
      </c>
      <c r="C6940" s="164" t="s">
        <v>523</v>
      </c>
      <c r="D6940" s="164" t="s">
        <v>525</v>
      </c>
      <c r="E6940" s="164" t="s">
        <v>525</v>
      </c>
      <c r="F6940" s="193">
        <v>45729</v>
      </c>
      <c r="G6940" s="164" t="s">
        <v>649</v>
      </c>
      <c r="H6940" s="194">
        <v>1945086</v>
      </c>
      <c r="I6940" s="164" t="s">
        <v>16</v>
      </c>
      <c r="L6940" s="164">
        <v>2024</v>
      </c>
      <c r="M6940" s="164" t="s">
        <v>525</v>
      </c>
      <c r="N6940" s="164" t="s">
        <v>569</v>
      </c>
    </row>
    <row r="6941" spans="1:14" s="164" customFormat="1" ht="15" x14ac:dyDescent="0.15">
      <c r="A6941" s="164" t="s">
        <v>521</v>
      </c>
      <c r="B6941" s="164" t="s">
        <v>647</v>
      </c>
      <c r="C6941" s="164" t="s">
        <v>523</v>
      </c>
      <c r="D6941" s="164" t="s">
        <v>525</v>
      </c>
      <c r="E6941" s="164" t="s">
        <v>525</v>
      </c>
      <c r="F6941" s="193">
        <v>45728</v>
      </c>
      <c r="G6941" s="164" t="s">
        <v>650</v>
      </c>
      <c r="H6941" s="194">
        <v>622424</v>
      </c>
      <c r="I6941" s="164" t="s">
        <v>16</v>
      </c>
      <c r="L6941" s="164">
        <v>2024</v>
      </c>
      <c r="M6941" s="164" t="s">
        <v>525</v>
      </c>
      <c r="N6941" s="164" t="s">
        <v>569</v>
      </c>
    </row>
    <row r="6942" spans="1:14" s="164" customFormat="1" ht="15" x14ac:dyDescent="0.15">
      <c r="A6942" s="164" t="s">
        <v>521</v>
      </c>
      <c r="B6942" s="164" t="s">
        <v>647</v>
      </c>
      <c r="C6942" s="164" t="s">
        <v>535</v>
      </c>
      <c r="D6942" s="164" t="s">
        <v>525</v>
      </c>
      <c r="E6942" s="164" t="s">
        <v>531</v>
      </c>
      <c r="F6942" s="193">
        <v>45728</v>
      </c>
      <c r="G6942" s="164" t="s">
        <v>650</v>
      </c>
      <c r="H6942" s="194">
        <v>46310</v>
      </c>
      <c r="I6942" s="164" t="s">
        <v>16</v>
      </c>
      <c r="L6942" s="164">
        <v>2024</v>
      </c>
      <c r="M6942" s="164" t="s">
        <v>525</v>
      </c>
      <c r="N6942" s="164" t="s">
        <v>569</v>
      </c>
    </row>
    <row r="6943" spans="1:14" s="164" customFormat="1" ht="15" x14ac:dyDescent="0.15">
      <c r="A6943" s="164" t="s">
        <v>521</v>
      </c>
      <c r="B6943" s="164" t="s">
        <v>647</v>
      </c>
      <c r="C6943" s="164" t="s">
        <v>523</v>
      </c>
      <c r="D6943" s="164" t="s">
        <v>525</v>
      </c>
      <c r="E6943" s="164" t="s">
        <v>525</v>
      </c>
      <c r="F6943" s="193">
        <v>45728</v>
      </c>
      <c r="G6943" s="164" t="s">
        <v>648</v>
      </c>
      <c r="H6943" s="194">
        <v>45170</v>
      </c>
      <c r="I6943" s="164" t="s">
        <v>16</v>
      </c>
      <c r="L6943" s="164">
        <v>2024</v>
      </c>
      <c r="M6943" s="164" t="s">
        <v>525</v>
      </c>
      <c r="N6943" s="164" t="s">
        <v>569</v>
      </c>
    </row>
    <row r="6944" spans="1:14" s="164" customFormat="1" ht="15" x14ac:dyDescent="0.15">
      <c r="A6944" s="164" t="s">
        <v>521</v>
      </c>
      <c r="B6944" s="164" t="s">
        <v>647</v>
      </c>
      <c r="C6944" s="164" t="s">
        <v>523</v>
      </c>
      <c r="D6944" s="164" t="s">
        <v>525</v>
      </c>
      <c r="E6944" s="164" t="s">
        <v>525</v>
      </c>
      <c r="F6944" s="193">
        <v>45728</v>
      </c>
      <c r="G6944" s="164" t="s">
        <v>651</v>
      </c>
      <c r="H6944" s="194">
        <v>146623</v>
      </c>
      <c r="I6944" s="164" t="s">
        <v>16</v>
      </c>
      <c r="L6944" s="164">
        <v>2024</v>
      </c>
      <c r="M6944" s="164" t="s">
        <v>525</v>
      </c>
      <c r="N6944" s="164" t="s">
        <v>569</v>
      </c>
    </row>
    <row r="6945" spans="1:14" s="164" customFormat="1" ht="15" x14ac:dyDescent="0.15">
      <c r="A6945" s="164" t="s">
        <v>521</v>
      </c>
      <c r="B6945" s="164" t="s">
        <v>647</v>
      </c>
      <c r="C6945" s="164" t="s">
        <v>523</v>
      </c>
      <c r="D6945" s="164" t="s">
        <v>525</v>
      </c>
      <c r="E6945" s="164" t="s">
        <v>525</v>
      </c>
      <c r="F6945" s="193">
        <v>45728</v>
      </c>
      <c r="G6945" s="164" t="s">
        <v>649</v>
      </c>
      <c r="H6945" s="194">
        <v>929617</v>
      </c>
      <c r="I6945" s="164" t="s">
        <v>16</v>
      </c>
      <c r="L6945" s="164">
        <v>2024</v>
      </c>
      <c r="M6945" s="164" t="s">
        <v>525</v>
      </c>
      <c r="N6945" s="164" t="s">
        <v>569</v>
      </c>
    </row>
    <row r="6946" spans="1:14" s="164" customFormat="1" ht="15" x14ac:dyDescent="0.15">
      <c r="A6946" s="164" t="s">
        <v>521</v>
      </c>
      <c r="B6946" s="164" t="s">
        <v>647</v>
      </c>
      <c r="C6946" s="164" t="s">
        <v>523</v>
      </c>
      <c r="D6946" s="164" t="s">
        <v>525</v>
      </c>
      <c r="E6946" s="164" t="s">
        <v>531</v>
      </c>
      <c r="F6946" s="193">
        <v>45728</v>
      </c>
      <c r="G6946" s="164" t="s">
        <v>649</v>
      </c>
      <c r="H6946" s="194">
        <v>885159</v>
      </c>
      <c r="I6946" s="164" t="s">
        <v>16</v>
      </c>
      <c r="L6946" s="164">
        <v>2024</v>
      </c>
      <c r="M6946" s="164" t="s">
        <v>525</v>
      </c>
      <c r="N6946" s="164" t="s">
        <v>569</v>
      </c>
    </row>
    <row r="6947" spans="1:14" s="164" customFormat="1" ht="15" x14ac:dyDescent="0.15">
      <c r="A6947" s="164" t="s">
        <v>521</v>
      </c>
      <c r="B6947" s="164" t="s">
        <v>647</v>
      </c>
      <c r="C6947" s="164" t="s">
        <v>523</v>
      </c>
      <c r="D6947" s="164" t="s">
        <v>525</v>
      </c>
      <c r="E6947" s="164" t="s">
        <v>531</v>
      </c>
      <c r="F6947" s="193">
        <v>45728</v>
      </c>
      <c r="G6947" s="164" t="s">
        <v>652</v>
      </c>
      <c r="H6947" s="194">
        <v>93830</v>
      </c>
      <c r="I6947" s="164" t="s">
        <v>16</v>
      </c>
      <c r="L6947" s="164">
        <v>2024</v>
      </c>
      <c r="M6947" s="164" t="s">
        <v>525</v>
      </c>
      <c r="N6947" s="164" t="s">
        <v>569</v>
      </c>
    </row>
    <row r="6948" spans="1:14" s="164" customFormat="1" ht="15" x14ac:dyDescent="0.15">
      <c r="A6948" s="164" t="s">
        <v>521</v>
      </c>
      <c r="B6948" s="164" t="s">
        <v>647</v>
      </c>
      <c r="C6948" s="164" t="s">
        <v>523</v>
      </c>
      <c r="D6948" s="164" t="s">
        <v>525</v>
      </c>
      <c r="E6948" s="164" t="s">
        <v>525</v>
      </c>
      <c r="F6948" s="193">
        <v>45728</v>
      </c>
      <c r="G6948" s="164" t="s">
        <v>656</v>
      </c>
      <c r="H6948" s="194">
        <v>149688</v>
      </c>
      <c r="I6948" s="164" t="s">
        <v>16</v>
      </c>
      <c r="L6948" s="164">
        <v>2024</v>
      </c>
      <c r="M6948" s="164" t="s">
        <v>525</v>
      </c>
      <c r="N6948" s="164" t="s">
        <v>569</v>
      </c>
    </row>
    <row r="6949" spans="1:14" s="164" customFormat="1" ht="15" x14ac:dyDescent="0.15">
      <c r="A6949" s="164" t="s">
        <v>521</v>
      </c>
      <c r="B6949" s="164" t="s">
        <v>617</v>
      </c>
      <c r="C6949" s="164" t="s">
        <v>523</v>
      </c>
      <c r="D6949" s="164" t="s">
        <v>525</v>
      </c>
      <c r="E6949" s="164" t="s">
        <v>531</v>
      </c>
      <c r="F6949" s="193">
        <v>45728</v>
      </c>
      <c r="G6949" s="164" t="s">
        <v>587</v>
      </c>
      <c r="H6949" s="194">
        <v>195536</v>
      </c>
      <c r="I6949" s="164" t="s">
        <v>22</v>
      </c>
      <c r="L6949" s="164">
        <v>2024</v>
      </c>
      <c r="M6949" s="164" t="s">
        <v>525</v>
      </c>
      <c r="N6949" s="164" t="s">
        <v>569</v>
      </c>
    </row>
    <row r="6950" spans="1:14" s="164" customFormat="1" ht="15" x14ac:dyDescent="0.15">
      <c r="A6950" s="164" t="s">
        <v>521</v>
      </c>
      <c r="B6950" s="164" t="s">
        <v>647</v>
      </c>
      <c r="C6950" s="164" t="s">
        <v>523</v>
      </c>
      <c r="D6950" s="164" t="s">
        <v>525</v>
      </c>
      <c r="E6950" s="164" t="s">
        <v>531</v>
      </c>
      <c r="F6950" s="193">
        <v>45728</v>
      </c>
      <c r="G6950" s="164" t="s">
        <v>653</v>
      </c>
      <c r="H6950" s="194">
        <v>334565</v>
      </c>
      <c r="I6950" s="164" t="s">
        <v>22</v>
      </c>
      <c r="L6950" s="164">
        <v>2024</v>
      </c>
      <c r="M6950" s="164" t="s">
        <v>525</v>
      </c>
      <c r="N6950" s="164" t="s">
        <v>569</v>
      </c>
    </row>
    <row r="6951" spans="1:14" s="164" customFormat="1" ht="15" x14ac:dyDescent="0.15">
      <c r="A6951" s="164" t="s">
        <v>521</v>
      </c>
      <c r="B6951" s="164" t="s">
        <v>617</v>
      </c>
      <c r="C6951" s="164" t="s">
        <v>523</v>
      </c>
      <c r="D6951" s="164" t="s">
        <v>525</v>
      </c>
      <c r="E6951" s="164" t="s">
        <v>525</v>
      </c>
      <c r="F6951" s="193">
        <v>45728</v>
      </c>
      <c r="G6951" s="164" t="s">
        <v>568</v>
      </c>
      <c r="H6951" s="194">
        <v>77158</v>
      </c>
      <c r="I6951" s="164" t="s">
        <v>22</v>
      </c>
      <c r="L6951" s="164">
        <v>2024</v>
      </c>
      <c r="M6951" s="164" t="s">
        <v>525</v>
      </c>
      <c r="N6951" s="164" t="s">
        <v>569</v>
      </c>
    </row>
    <row r="6952" spans="1:14" s="164" customFormat="1" ht="15" x14ac:dyDescent="0.15">
      <c r="A6952" s="164" t="s">
        <v>521</v>
      </c>
      <c r="B6952" s="164" t="s">
        <v>617</v>
      </c>
      <c r="C6952" s="164" t="s">
        <v>523</v>
      </c>
      <c r="D6952" s="164" t="s">
        <v>525</v>
      </c>
      <c r="E6952" s="164" t="s">
        <v>531</v>
      </c>
      <c r="F6952" s="193">
        <v>45728</v>
      </c>
      <c r="G6952" s="164" t="s">
        <v>568</v>
      </c>
      <c r="H6952" s="194">
        <v>384701</v>
      </c>
      <c r="I6952" s="164" t="s">
        <v>22</v>
      </c>
      <c r="L6952" s="164">
        <v>2024</v>
      </c>
      <c r="M6952" s="164" t="s">
        <v>525</v>
      </c>
      <c r="N6952" s="164" t="s">
        <v>569</v>
      </c>
    </row>
    <row r="6953" spans="1:14" s="164" customFormat="1" ht="15" x14ac:dyDescent="0.15">
      <c r="A6953" s="164" t="s">
        <v>521</v>
      </c>
      <c r="B6953" s="164" t="s">
        <v>586</v>
      </c>
      <c r="C6953" s="164" t="s">
        <v>523</v>
      </c>
      <c r="D6953" s="164" t="s">
        <v>525</v>
      </c>
      <c r="E6953" s="164" t="s">
        <v>525</v>
      </c>
      <c r="F6953" s="193">
        <v>45728</v>
      </c>
      <c r="G6953" s="164" t="s">
        <v>568</v>
      </c>
      <c r="H6953" s="194">
        <v>1956951</v>
      </c>
      <c r="I6953" s="164" t="s">
        <v>22</v>
      </c>
      <c r="L6953" s="164">
        <v>2024</v>
      </c>
      <c r="M6953" s="164" t="s">
        <v>525</v>
      </c>
      <c r="N6953" s="164" t="s">
        <v>569</v>
      </c>
    </row>
    <row r="6954" spans="1:14" s="164" customFormat="1" ht="15" x14ac:dyDescent="0.15">
      <c r="A6954" s="164" t="s">
        <v>521</v>
      </c>
      <c r="B6954" s="164" t="s">
        <v>617</v>
      </c>
      <c r="C6954" s="164" t="s">
        <v>523</v>
      </c>
      <c r="D6954" s="164" t="s">
        <v>525</v>
      </c>
      <c r="E6954" s="164" t="s">
        <v>525</v>
      </c>
      <c r="F6954" s="193">
        <v>45728</v>
      </c>
      <c r="G6954" s="164" t="s">
        <v>589</v>
      </c>
      <c r="H6954" s="194">
        <v>163810</v>
      </c>
      <c r="I6954" s="164" t="s">
        <v>22</v>
      </c>
      <c r="L6954" s="164">
        <v>2024</v>
      </c>
      <c r="M6954" s="164" t="s">
        <v>525</v>
      </c>
      <c r="N6954" s="164" t="s">
        <v>569</v>
      </c>
    </row>
    <row r="6955" spans="1:14" s="164" customFormat="1" ht="15" x14ac:dyDescent="0.15">
      <c r="A6955" s="164" t="s">
        <v>521</v>
      </c>
      <c r="B6955" s="164" t="s">
        <v>617</v>
      </c>
      <c r="C6955" s="164" t="s">
        <v>523</v>
      </c>
      <c r="D6955" s="164" t="s">
        <v>525</v>
      </c>
      <c r="E6955" s="164" t="s">
        <v>531</v>
      </c>
      <c r="F6955" s="193">
        <v>45728</v>
      </c>
      <c r="G6955" s="164" t="s">
        <v>589</v>
      </c>
      <c r="H6955" s="194">
        <v>48609</v>
      </c>
      <c r="I6955" s="164" t="s">
        <v>22</v>
      </c>
      <c r="L6955" s="164">
        <v>2024</v>
      </c>
      <c r="M6955" s="164" t="s">
        <v>525</v>
      </c>
      <c r="N6955" s="164" t="s">
        <v>569</v>
      </c>
    </row>
    <row r="6956" spans="1:14" s="164" customFormat="1" ht="15" x14ac:dyDescent="0.15">
      <c r="A6956" s="164" t="s">
        <v>521</v>
      </c>
      <c r="B6956" s="164" t="s">
        <v>638</v>
      </c>
      <c r="C6956" s="164" t="s">
        <v>523</v>
      </c>
      <c r="D6956" s="164" t="s">
        <v>525</v>
      </c>
      <c r="E6956" s="164" t="s">
        <v>525</v>
      </c>
      <c r="F6956" s="193">
        <v>45728</v>
      </c>
      <c r="G6956" s="164" t="s">
        <v>589</v>
      </c>
      <c r="H6956" s="194">
        <v>41976</v>
      </c>
      <c r="I6956" s="164" t="s">
        <v>22</v>
      </c>
      <c r="L6956" s="164">
        <v>2024</v>
      </c>
      <c r="M6956" s="164" t="s">
        <v>525</v>
      </c>
      <c r="N6956" s="164" t="s">
        <v>569</v>
      </c>
    </row>
    <row r="6957" spans="1:14" s="164" customFormat="1" ht="15" x14ac:dyDescent="0.15">
      <c r="A6957" s="164" t="s">
        <v>521</v>
      </c>
      <c r="B6957" s="164" t="s">
        <v>617</v>
      </c>
      <c r="C6957" s="164" t="s">
        <v>523</v>
      </c>
      <c r="D6957" s="164" t="s">
        <v>525</v>
      </c>
      <c r="E6957" s="164" t="s">
        <v>525</v>
      </c>
      <c r="F6957" s="193">
        <v>45728</v>
      </c>
      <c r="G6957" s="164" t="s">
        <v>23</v>
      </c>
      <c r="H6957" s="194">
        <v>1272814</v>
      </c>
      <c r="I6957" s="164" t="s">
        <v>22</v>
      </c>
      <c r="L6957" s="164">
        <v>2024</v>
      </c>
      <c r="M6957" s="164" t="s">
        <v>525</v>
      </c>
      <c r="N6957" s="164" t="s">
        <v>569</v>
      </c>
    </row>
    <row r="6958" spans="1:14" s="164" customFormat="1" ht="15" x14ac:dyDescent="0.15">
      <c r="A6958" s="164" t="s">
        <v>521</v>
      </c>
      <c r="B6958" s="164" t="s">
        <v>617</v>
      </c>
      <c r="C6958" s="164" t="s">
        <v>523</v>
      </c>
      <c r="D6958" s="164" t="s">
        <v>525</v>
      </c>
      <c r="E6958" s="164" t="s">
        <v>531</v>
      </c>
      <c r="F6958" s="193">
        <v>45728</v>
      </c>
      <c r="G6958" s="164" t="s">
        <v>23</v>
      </c>
      <c r="H6958" s="194">
        <v>3296392</v>
      </c>
      <c r="I6958" s="164" t="s">
        <v>22</v>
      </c>
      <c r="L6958" s="164">
        <v>2024</v>
      </c>
      <c r="M6958" s="164" t="s">
        <v>525</v>
      </c>
      <c r="N6958" s="164" t="s">
        <v>569</v>
      </c>
    </row>
    <row r="6959" spans="1:14" s="164" customFormat="1" ht="15" x14ac:dyDescent="0.15">
      <c r="A6959" s="164" t="s">
        <v>521</v>
      </c>
      <c r="B6959" s="164" t="s">
        <v>647</v>
      </c>
      <c r="C6959" s="164" t="s">
        <v>523</v>
      </c>
      <c r="D6959" s="164" t="s">
        <v>525</v>
      </c>
      <c r="E6959" s="164" t="s">
        <v>531</v>
      </c>
      <c r="F6959" s="193">
        <v>45728</v>
      </c>
      <c r="G6959" s="164" t="s">
        <v>23</v>
      </c>
      <c r="H6959" s="194">
        <v>37620</v>
      </c>
      <c r="I6959" s="164" t="s">
        <v>22</v>
      </c>
      <c r="L6959" s="164">
        <v>2024</v>
      </c>
      <c r="M6959" s="164" t="s">
        <v>525</v>
      </c>
      <c r="N6959" s="164" t="s">
        <v>569</v>
      </c>
    </row>
    <row r="6960" spans="1:14" s="164" customFormat="1" ht="15" x14ac:dyDescent="0.15">
      <c r="A6960" s="164" t="s">
        <v>521</v>
      </c>
      <c r="B6960" s="164" t="s">
        <v>586</v>
      </c>
      <c r="C6960" s="164" t="s">
        <v>523</v>
      </c>
      <c r="D6960" s="164" t="s">
        <v>525</v>
      </c>
      <c r="E6960" s="164" t="s">
        <v>531</v>
      </c>
      <c r="F6960" s="193">
        <v>45728</v>
      </c>
      <c r="G6960" s="164" t="s">
        <v>722</v>
      </c>
      <c r="H6960" s="194">
        <v>88836</v>
      </c>
      <c r="I6960" s="164" t="s">
        <v>22</v>
      </c>
      <c r="L6960" s="164">
        <v>2024</v>
      </c>
      <c r="M6960" s="164" t="s">
        <v>525</v>
      </c>
      <c r="N6960" s="164" t="s">
        <v>569</v>
      </c>
    </row>
    <row r="6961" spans="1:14" s="164" customFormat="1" ht="15" x14ac:dyDescent="0.15">
      <c r="A6961" s="164" t="s">
        <v>521</v>
      </c>
      <c r="B6961" s="164" t="s">
        <v>638</v>
      </c>
      <c r="C6961" s="164" t="s">
        <v>523</v>
      </c>
      <c r="D6961" s="164" t="s">
        <v>525</v>
      </c>
      <c r="E6961" s="164" t="s">
        <v>525</v>
      </c>
      <c r="F6961" s="193">
        <v>45727</v>
      </c>
      <c r="G6961" s="164" t="s">
        <v>23</v>
      </c>
      <c r="H6961" s="194">
        <v>44148</v>
      </c>
      <c r="I6961" s="164" t="s">
        <v>22</v>
      </c>
      <c r="L6961" s="164">
        <v>2024</v>
      </c>
      <c r="M6961" s="164" t="s">
        <v>525</v>
      </c>
      <c r="N6961" s="164" t="s">
        <v>569</v>
      </c>
    </row>
    <row r="6962" spans="1:14" s="164" customFormat="1" ht="15" x14ac:dyDescent="0.15">
      <c r="A6962" s="164" t="s">
        <v>521</v>
      </c>
      <c r="B6962" s="164" t="s">
        <v>647</v>
      </c>
      <c r="C6962" s="164" t="s">
        <v>523</v>
      </c>
      <c r="D6962" s="164" t="s">
        <v>525</v>
      </c>
      <c r="E6962" s="164" t="s">
        <v>531</v>
      </c>
      <c r="F6962" s="193">
        <v>45727</v>
      </c>
      <c r="G6962" s="164" t="s">
        <v>23</v>
      </c>
      <c r="H6962" s="194">
        <v>80520</v>
      </c>
      <c r="I6962" s="164" t="s">
        <v>22</v>
      </c>
      <c r="L6962" s="164">
        <v>2024</v>
      </c>
      <c r="M6962" s="164" t="s">
        <v>525</v>
      </c>
      <c r="N6962" s="164" t="s">
        <v>569</v>
      </c>
    </row>
    <row r="6963" spans="1:14" s="164" customFormat="1" ht="15" x14ac:dyDescent="0.15">
      <c r="A6963" s="164" t="s">
        <v>521</v>
      </c>
      <c r="B6963" s="164" t="s">
        <v>617</v>
      </c>
      <c r="C6963" s="164" t="s">
        <v>523</v>
      </c>
      <c r="D6963" s="164" t="s">
        <v>525</v>
      </c>
      <c r="E6963" s="164" t="s">
        <v>531</v>
      </c>
      <c r="F6963" s="193">
        <v>45727</v>
      </c>
      <c r="G6963" s="164" t="s">
        <v>720</v>
      </c>
      <c r="H6963" s="194">
        <v>198418</v>
      </c>
      <c r="I6963" s="164" t="s">
        <v>22</v>
      </c>
      <c r="L6963" s="164">
        <v>2024</v>
      </c>
      <c r="M6963" s="164" t="s">
        <v>525</v>
      </c>
      <c r="N6963" s="164" t="s">
        <v>569</v>
      </c>
    </row>
    <row r="6964" spans="1:14" s="164" customFormat="1" ht="15" x14ac:dyDescent="0.15">
      <c r="A6964" s="164" t="s">
        <v>521</v>
      </c>
      <c r="B6964" s="164" t="s">
        <v>647</v>
      </c>
      <c r="C6964" s="164" t="s">
        <v>523</v>
      </c>
      <c r="D6964" s="164" t="s">
        <v>525</v>
      </c>
      <c r="E6964" s="164" t="s">
        <v>525</v>
      </c>
      <c r="F6964" s="193">
        <v>45727</v>
      </c>
      <c r="G6964" s="164" t="s">
        <v>650</v>
      </c>
      <c r="H6964" s="194">
        <v>685320</v>
      </c>
      <c r="I6964" s="164" t="s">
        <v>16</v>
      </c>
      <c r="L6964" s="164">
        <v>2024</v>
      </c>
      <c r="M6964" s="164" t="s">
        <v>525</v>
      </c>
      <c r="N6964" s="164" t="s">
        <v>569</v>
      </c>
    </row>
    <row r="6965" spans="1:14" s="164" customFormat="1" ht="15" x14ac:dyDescent="0.15">
      <c r="A6965" s="164" t="s">
        <v>521</v>
      </c>
      <c r="B6965" s="164" t="s">
        <v>647</v>
      </c>
      <c r="C6965" s="164" t="s">
        <v>523</v>
      </c>
      <c r="D6965" s="164" t="s">
        <v>525</v>
      </c>
      <c r="E6965" s="164" t="s">
        <v>519</v>
      </c>
      <c r="F6965" s="193">
        <v>45727</v>
      </c>
      <c r="G6965" s="164" t="s">
        <v>650</v>
      </c>
      <c r="H6965" s="194">
        <v>217118</v>
      </c>
      <c r="I6965" s="164" t="s">
        <v>16</v>
      </c>
      <c r="L6965" s="164">
        <v>2024</v>
      </c>
      <c r="M6965" s="164" t="s">
        <v>525</v>
      </c>
      <c r="N6965" s="164" t="s">
        <v>569</v>
      </c>
    </row>
    <row r="6966" spans="1:14" s="164" customFormat="1" ht="15" x14ac:dyDescent="0.15">
      <c r="A6966" s="164" t="s">
        <v>521</v>
      </c>
      <c r="B6966" s="164" t="s">
        <v>647</v>
      </c>
      <c r="C6966" s="164" t="s">
        <v>523</v>
      </c>
      <c r="D6966" s="164" t="s">
        <v>525</v>
      </c>
      <c r="E6966" s="164" t="s">
        <v>531</v>
      </c>
      <c r="F6966" s="193">
        <v>45727</v>
      </c>
      <c r="G6966" s="164" t="s">
        <v>650</v>
      </c>
      <c r="H6966" s="194">
        <v>1548268</v>
      </c>
      <c r="I6966" s="164" t="s">
        <v>16</v>
      </c>
      <c r="L6966" s="164">
        <v>2024</v>
      </c>
      <c r="M6966" s="164" t="s">
        <v>525</v>
      </c>
      <c r="N6966" s="164" t="s">
        <v>569</v>
      </c>
    </row>
    <row r="6967" spans="1:14" s="164" customFormat="1" ht="15" x14ac:dyDescent="0.15">
      <c r="A6967" s="164" t="s">
        <v>521</v>
      </c>
      <c r="B6967" s="164" t="s">
        <v>647</v>
      </c>
      <c r="C6967" s="164" t="s">
        <v>523</v>
      </c>
      <c r="D6967" s="164" t="s">
        <v>525</v>
      </c>
      <c r="E6967" s="164" t="s">
        <v>525</v>
      </c>
      <c r="F6967" s="193">
        <v>45727</v>
      </c>
      <c r="G6967" s="164" t="s">
        <v>648</v>
      </c>
      <c r="H6967" s="194">
        <v>187874</v>
      </c>
      <c r="I6967" s="164" t="s">
        <v>16</v>
      </c>
      <c r="L6967" s="164">
        <v>2024</v>
      </c>
      <c r="M6967" s="164" t="s">
        <v>525</v>
      </c>
      <c r="N6967" s="164" t="s">
        <v>569</v>
      </c>
    </row>
    <row r="6968" spans="1:14" s="164" customFormat="1" ht="15" x14ac:dyDescent="0.15">
      <c r="A6968" s="164" t="s">
        <v>521</v>
      </c>
      <c r="B6968" s="164" t="s">
        <v>647</v>
      </c>
      <c r="C6968" s="164" t="s">
        <v>523</v>
      </c>
      <c r="D6968" s="164" t="s">
        <v>525</v>
      </c>
      <c r="E6968" s="164" t="s">
        <v>531</v>
      </c>
      <c r="F6968" s="193">
        <v>45727</v>
      </c>
      <c r="G6968" s="164" t="s">
        <v>648</v>
      </c>
      <c r="H6968" s="194">
        <v>165968</v>
      </c>
      <c r="I6968" s="164" t="s">
        <v>16</v>
      </c>
      <c r="L6968" s="164">
        <v>2024</v>
      </c>
      <c r="M6968" s="164" t="s">
        <v>525</v>
      </c>
      <c r="N6968" s="164" t="s">
        <v>569</v>
      </c>
    </row>
    <row r="6969" spans="1:14" s="164" customFormat="1" ht="15" x14ac:dyDescent="0.15">
      <c r="A6969" s="164" t="s">
        <v>521</v>
      </c>
      <c r="B6969" s="164" t="s">
        <v>647</v>
      </c>
      <c r="C6969" s="164" t="s">
        <v>523</v>
      </c>
      <c r="D6969" s="164" t="s">
        <v>525</v>
      </c>
      <c r="E6969" s="164" t="s">
        <v>525</v>
      </c>
      <c r="F6969" s="193">
        <v>45727</v>
      </c>
      <c r="G6969" s="164" t="s">
        <v>651</v>
      </c>
      <c r="H6969" s="194">
        <v>465870</v>
      </c>
      <c r="I6969" s="164" t="s">
        <v>16</v>
      </c>
      <c r="L6969" s="164">
        <v>2024</v>
      </c>
      <c r="M6969" s="164" t="s">
        <v>525</v>
      </c>
      <c r="N6969" s="164" t="s">
        <v>569</v>
      </c>
    </row>
    <row r="6970" spans="1:14" s="164" customFormat="1" ht="15" x14ac:dyDescent="0.15">
      <c r="A6970" s="164" t="s">
        <v>521</v>
      </c>
      <c r="B6970" s="164" t="s">
        <v>647</v>
      </c>
      <c r="C6970" s="164" t="s">
        <v>523</v>
      </c>
      <c r="D6970" s="164" t="s">
        <v>525</v>
      </c>
      <c r="E6970" s="164" t="s">
        <v>525</v>
      </c>
      <c r="F6970" s="193">
        <v>45727</v>
      </c>
      <c r="G6970" s="164" t="s">
        <v>649</v>
      </c>
      <c r="H6970" s="194">
        <v>5113068</v>
      </c>
      <c r="I6970" s="164" t="s">
        <v>16</v>
      </c>
      <c r="L6970" s="164">
        <v>2024</v>
      </c>
      <c r="M6970" s="164" t="s">
        <v>525</v>
      </c>
      <c r="N6970" s="164" t="s">
        <v>569</v>
      </c>
    </row>
    <row r="6971" spans="1:14" s="164" customFormat="1" ht="15" x14ac:dyDescent="0.15">
      <c r="A6971" s="164" t="s">
        <v>521</v>
      </c>
      <c r="B6971" s="164" t="s">
        <v>647</v>
      </c>
      <c r="C6971" s="164" t="s">
        <v>523</v>
      </c>
      <c r="D6971" s="164" t="s">
        <v>525</v>
      </c>
      <c r="E6971" s="164" t="s">
        <v>525</v>
      </c>
      <c r="F6971" s="193">
        <v>45727</v>
      </c>
      <c r="G6971" s="164" t="s">
        <v>652</v>
      </c>
      <c r="H6971" s="194">
        <v>89540</v>
      </c>
      <c r="I6971" s="164" t="s">
        <v>16</v>
      </c>
      <c r="L6971" s="164">
        <v>2024</v>
      </c>
      <c r="M6971" s="164" t="s">
        <v>525</v>
      </c>
      <c r="N6971" s="164" t="s">
        <v>569</v>
      </c>
    </row>
    <row r="6972" spans="1:14" s="164" customFormat="1" ht="15" x14ac:dyDescent="0.15">
      <c r="A6972" s="164" t="s">
        <v>521</v>
      </c>
      <c r="B6972" s="164" t="s">
        <v>647</v>
      </c>
      <c r="C6972" s="164" t="s">
        <v>523</v>
      </c>
      <c r="D6972" s="164" t="s">
        <v>525</v>
      </c>
      <c r="E6972" s="164" t="s">
        <v>525</v>
      </c>
      <c r="F6972" s="193">
        <v>45727</v>
      </c>
      <c r="G6972" s="164" t="s">
        <v>656</v>
      </c>
      <c r="H6972" s="194">
        <v>149688</v>
      </c>
      <c r="I6972" s="164" t="s">
        <v>16</v>
      </c>
      <c r="L6972" s="164">
        <v>2024</v>
      </c>
      <c r="M6972" s="164" t="s">
        <v>525</v>
      </c>
      <c r="N6972" s="164" t="s">
        <v>569</v>
      </c>
    </row>
    <row r="6973" spans="1:14" s="164" customFormat="1" ht="15" x14ac:dyDescent="0.15">
      <c r="A6973" s="164" t="s">
        <v>521</v>
      </c>
      <c r="B6973" s="164" t="s">
        <v>638</v>
      </c>
      <c r="C6973" s="164" t="s">
        <v>523</v>
      </c>
      <c r="D6973" s="164" t="s">
        <v>525</v>
      </c>
      <c r="E6973" s="164" t="s">
        <v>519</v>
      </c>
      <c r="F6973" s="193">
        <v>45727</v>
      </c>
      <c r="G6973" s="164" t="s">
        <v>619</v>
      </c>
      <c r="H6973" s="194">
        <v>214500</v>
      </c>
      <c r="I6973" s="164" t="s">
        <v>22</v>
      </c>
      <c r="L6973" s="164">
        <v>2024</v>
      </c>
      <c r="M6973" s="164" t="s">
        <v>525</v>
      </c>
      <c r="N6973" s="164" t="s">
        <v>569</v>
      </c>
    </row>
    <row r="6974" spans="1:14" s="164" customFormat="1" ht="15" x14ac:dyDescent="0.15">
      <c r="A6974" s="164" t="s">
        <v>521</v>
      </c>
      <c r="B6974" s="164" t="s">
        <v>617</v>
      </c>
      <c r="C6974" s="164" t="s">
        <v>523</v>
      </c>
      <c r="D6974" s="164" t="s">
        <v>525</v>
      </c>
      <c r="E6974" s="164" t="s">
        <v>531</v>
      </c>
      <c r="F6974" s="193">
        <v>45727</v>
      </c>
      <c r="G6974" s="164" t="s">
        <v>620</v>
      </c>
      <c r="H6974" s="194">
        <v>132000</v>
      </c>
      <c r="I6974" s="164" t="s">
        <v>22</v>
      </c>
      <c r="L6974" s="164">
        <v>2024</v>
      </c>
      <c r="M6974" s="164" t="s">
        <v>525</v>
      </c>
      <c r="N6974" s="164" t="s">
        <v>569</v>
      </c>
    </row>
    <row r="6975" spans="1:14" s="164" customFormat="1" ht="15" x14ac:dyDescent="0.15">
      <c r="A6975" s="164" t="s">
        <v>521</v>
      </c>
      <c r="B6975" s="164" t="s">
        <v>617</v>
      </c>
      <c r="C6975" s="164" t="s">
        <v>523</v>
      </c>
      <c r="D6975" s="164" t="s">
        <v>525</v>
      </c>
      <c r="E6975" s="164" t="s">
        <v>531</v>
      </c>
      <c r="F6975" s="193">
        <v>45727</v>
      </c>
      <c r="G6975" s="164" t="s">
        <v>587</v>
      </c>
      <c r="H6975" s="194">
        <v>132000</v>
      </c>
      <c r="I6975" s="164" t="s">
        <v>22</v>
      </c>
      <c r="L6975" s="164">
        <v>2024</v>
      </c>
      <c r="M6975" s="164" t="s">
        <v>525</v>
      </c>
      <c r="N6975" s="164" t="s">
        <v>569</v>
      </c>
    </row>
    <row r="6976" spans="1:14" s="164" customFormat="1" ht="15" x14ac:dyDescent="0.15">
      <c r="A6976" s="164" t="s">
        <v>521</v>
      </c>
      <c r="B6976" s="164" t="s">
        <v>647</v>
      </c>
      <c r="C6976" s="164" t="s">
        <v>523</v>
      </c>
      <c r="D6976" s="164" t="s">
        <v>525</v>
      </c>
      <c r="E6976" s="164" t="s">
        <v>531</v>
      </c>
      <c r="F6976" s="193">
        <v>45727</v>
      </c>
      <c r="G6976" s="164" t="s">
        <v>653</v>
      </c>
      <c r="H6976" s="194">
        <v>160499</v>
      </c>
      <c r="I6976" s="164" t="s">
        <v>22</v>
      </c>
      <c r="L6976" s="164">
        <v>2024</v>
      </c>
      <c r="M6976" s="164" t="s">
        <v>525</v>
      </c>
      <c r="N6976" s="164" t="s">
        <v>569</v>
      </c>
    </row>
    <row r="6977" spans="1:14" s="164" customFormat="1" ht="15" x14ac:dyDescent="0.15">
      <c r="A6977" s="164" t="s">
        <v>521</v>
      </c>
      <c r="B6977" s="164" t="s">
        <v>567</v>
      </c>
      <c r="C6977" s="164" t="s">
        <v>523</v>
      </c>
      <c r="D6977" s="164" t="s">
        <v>525</v>
      </c>
      <c r="E6977" s="164" t="s">
        <v>531</v>
      </c>
      <c r="F6977" s="193">
        <v>45727</v>
      </c>
      <c r="G6977" s="164" t="s">
        <v>568</v>
      </c>
      <c r="H6977" s="194">
        <v>38016</v>
      </c>
      <c r="I6977" s="164" t="s">
        <v>22</v>
      </c>
      <c r="L6977" s="164">
        <v>2024</v>
      </c>
      <c r="M6977" s="164" t="s">
        <v>525</v>
      </c>
      <c r="N6977" s="164" t="s">
        <v>569</v>
      </c>
    </row>
    <row r="6978" spans="1:14" s="164" customFormat="1" ht="15" x14ac:dyDescent="0.15">
      <c r="A6978" s="164" t="s">
        <v>521</v>
      </c>
      <c r="B6978" s="164" t="s">
        <v>617</v>
      </c>
      <c r="C6978" s="164" t="s">
        <v>523</v>
      </c>
      <c r="D6978" s="164" t="s">
        <v>525</v>
      </c>
      <c r="E6978" s="164" t="s">
        <v>519</v>
      </c>
      <c r="F6978" s="193">
        <v>45727</v>
      </c>
      <c r="G6978" s="164" t="s">
        <v>568</v>
      </c>
      <c r="H6978" s="194">
        <v>286000</v>
      </c>
      <c r="I6978" s="164" t="s">
        <v>22</v>
      </c>
      <c r="L6978" s="164">
        <v>2024</v>
      </c>
      <c r="M6978" s="164" t="s">
        <v>525</v>
      </c>
      <c r="N6978" s="164" t="s">
        <v>569</v>
      </c>
    </row>
    <row r="6979" spans="1:14" s="164" customFormat="1" ht="15" x14ac:dyDescent="0.15">
      <c r="A6979" s="164" t="s">
        <v>521</v>
      </c>
      <c r="B6979" s="164" t="s">
        <v>617</v>
      </c>
      <c r="C6979" s="164" t="s">
        <v>523</v>
      </c>
      <c r="D6979" s="164" t="s">
        <v>525</v>
      </c>
      <c r="E6979" s="164" t="s">
        <v>531</v>
      </c>
      <c r="F6979" s="193">
        <v>45727</v>
      </c>
      <c r="G6979" s="164" t="s">
        <v>568</v>
      </c>
      <c r="H6979" s="194">
        <v>640310</v>
      </c>
      <c r="I6979" s="164" t="s">
        <v>22</v>
      </c>
      <c r="L6979" s="164">
        <v>2024</v>
      </c>
      <c r="M6979" s="164" t="s">
        <v>525</v>
      </c>
      <c r="N6979" s="164" t="s">
        <v>569</v>
      </c>
    </row>
    <row r="6980" spans="1:14" s="164" customFormat="1" ht="15" x14ac:dyDescent="0.15">
      <c r="A6980" s="164" t="s">
        <v>521</v>
      </c>
      <c r="B6980" s="164" t="s">
        <v>617</v>
      </c>
      <c r="C6980" s="164" t="s">
        <v>523</v>
      </c>
      <c r="D6980" s="164" t="s">
        <v>525</v>
      </c>
      <c r="E6980" s="164" t="s">
        <v>525</v>
      </c>
      <c r="F6980" s="193">
        <v>45727</v>
      </c>
      <c r="G6980" s="164" t="s">
        <v>589</v>
      </c>
      <c r="H6980" s="194">
        <v>5817</v>
      </c>
      <c r="I6980" s="164" t="s">
        <v>22</v>
      </c>
      <c r="L6980" s="164">
        <v>2024</v>
      </c>
      <c r="M6980" s="164" t="s">
        <v>525</v>
      </c>
      <c r="N6980" s="164" t="s">
        <v>569</v>
      </c>
    </row>
    <row r="6981" spans="1:14" s="164" customFormat="1" ht="15" x14ac:dyDescent="0.15">
      <c r="A6981" s="164" t="s">
        <v>521</v>
      </c>
      <c r="B6981" s="164" t="s">
        <v>617</v>
      </c>
      <c r="C6981" s="164" t="s">
        <v>523</v>
      </c>
      <c r="D6981" s="164" t="s">
        <v>525</v>
      </c>
      <c r="E6981" s="164" t="s">
        <v>531</v>
      </c>
      <c r="F6981" s="193">
        <v>45727</v>
      </c>
      <c r="G6981" s="164" t="s">
        <v>589</v>
      </c>
      <c r="H6981" s="194">
        <v>475200</v>
      </c>
      <c r="I6981" s="164" t="s">
        <v>22</v>
      </c>
      <c r="L6981" s="164">
        <v>2024</v>
      </c>
      <c r="M6981" s="164" t="s">
        <v>525</v>
      </c>
      <c r="N6981" s="164" t="s">
        <v>569</v>
      </c>
    </row>
    <row r="6982" spans="1:14" s="164" customFormat="1" ht="15" x14ac:dyDescent="0.15">
      <c r="A6982" s="164" t="s">
        <v>521</v>
      </c>
      <c r="B6982" s="164" t="s">
        <v>647</v>
      </c>
      <c r="C6982" s="164" t="s">
        <v>523</v>
      </c>
      <c r="D6982" s="164" t="s">
        <v>525</v>
      </c>
      <c r="E6982" s="164" t="s">
        <v>525</v>
      </c>
      <c r="F6982" s="193">
        <v>45726</v>
      </c>
      <c r="G6982" s="164" t="s">
        <v>650</v>
      </c>
      <c r="H6982" s="194">
        <v>39435</v>
      </c>
      <c r="I6982" s="164" t="s">
        <v>16</v>
      </c>
      <c r="L6982" s="164">
        <v>2024</v>
      </c>
      <c r="M6982" s="164" t="s">
        <v>525</v>
      </c>
      <c r="N6982" s="164" t="s">
        <v>569</v>
      </c>
    </row>
    <row r="6983" spans="1:14" s="164" customFormat="1" ht="15" x14ac:dyDescent="0.15">
      <c r="A6983" s="164" t="s">
        <v>521</v>
      </c>
      <c r="B6983" s="164" t="s">
        <v>647</v>
      </c>
      <c r="C6983" s="164" t="s">
        <v>523</v>
      </c>
      <c r="D6983" s="164" t="s">
        <v>525</v>
      </c>
      <c r="E6983" s="164" t="s">
        <v>519</v>
      </c>
      <c r="F6983" s="193">
        <v>45726</v>
      </c>
      <c r="G6983" s="164" t="s">
        <v>650</v>
      </c>
      <c r="H6983" s="194">
        <v>26620</v>
      </c>
      <c r="I6983" s="164" t="s">
        <v>16</v>
      </c>
      <c r="L6983" s="164">
        <v>2024</v>
      </c>
      <c r="M6983" s="164" t="s">
        <v>525</v>
      </c>
      <c r="N6983" s="164" t="s">
        <v>569</v>
      </c>
    </row>
    <row r="6984" spans="1:14" s="164" customFormat="1" ht="15" x14ac:dyDescent="0.15">
      <c r="A6984" s="164" t="s">
        <v>521</v>
      </c>
      <c r="B6984" s="164" t="s">
        <v>647</v>
      </c>
      <c r="C6984" s="164" t="s">
        <v>523</v>
      </c>
      <c r="D6984" s="164" t="s">
        <v>525</v>
      </c>
      <c r="E6984" s="164" t="s">
        <v>531</v>
      </c>
      <c r="F6984" s="193">
        <v>45726</v>
      </c>
      <c r="G6984" s="164" t="s">
        <v>650</v>
      </c>
      <c r="H6984" s="194">
        <v>1417682</v>
      </c>
      <c r="I6984" s="164" t="s">
        <v>16</v>
      </c>
      <c r="L6984" s="164">
        <v>2024</v>
      </c>
      <c r="M6984" s="164" t="s">
        <v>525</v>
      </c>
      <c r="N6984" s="164" t="s">
        <v>569</v>
      </c>
    </row>
    <row r="6985" spans="1:14" s="164" customFormat="1" ht="15" x14ac:dyDescent="0.15">
      <c r="A6985" s="164" t="s">
        <v>521</v>
      </c>
      <c r="B6985" s="164" t="s">
        <v>647</v>
      </c>
      <c r="C6985" s="164" t="s">
        <v>523</v>
      </c>
      <c r="D6985" s="164" t="s">
        <v>525</v>
      </c>
      <c r="E6985" s="164" t="s">
        <v>525</v>
      </c>
      <c r="F6985" s="193">
        <v>45726</v>
      </c>
      <c r="G6985" s="164" t="s">
        <v>648</v>
      </c>
      <c r="H6985" s="194">
        <v>8217</v>
      </c>
      <c r="I6985" s="164" t="s">
        <v>16</v>
      </c>
      <c r="L6985" s="164">
        <v>2024</v>
      </c>
      <c r="M6985" s="164" t="s">
        <v>525</v>
      </c>
      <c r="N6985" s="164" t="s">
        <v>569</v>
      </c>
    </row>
    <row r="6986" spans="1:14" s="164" customFormat="1" ht="15" x14ac:dyDescent="0.15">
      <c r="A6986" s="164" t="s">
        <v>521</v>
      </c>
      <c r="B6986" s="164" t="s">
        <v>647</v>
      </c>
      <c r="C6986" s="164" t="s">
        <v>523</v>
      </c>
      <c r="D6986" s="164" t="s">
        <v>525</v>
      </c>
      <c r="E6986" s="164" t="s">
        <v>525</v>
      </c>
      <c r="F6986" s="193">
        <v>45726</v>
      </c>
      <c r="G6986" s="164" t="s">
        <v>651</v>
      </c>
      <c r="H6986" s="194">
        <v>128317</v>
      </c>
      <c r="I6986" s="164" t="s">
        <v>16</v>
      </c>
      <c r="L6986" s="164">
        <v>2024</v>
      </c>
      <c r="M6986" s="164" t="s">
        <v>525</v>
      </c>
      <c r="N6986" s="164" t="s">
        <v>569</v>
      </c>
    </row>
    <row r="6987" spans="1:14" s="164" customFormat="1" ht="15" x14ac:dyDescent="0.15">
      <c r="A6987" s="164" t="s">
        <v>521</v>
      </c>
      <c r="B6987" s="164" t="s">
        <v>647</v>
      </c>
      <c r="C6987" s="164" t="s">
        <v>523</v>
      </c>
      <c r="D6987" s="164" t="s">
        <v>525</v>
      </c>
      <c r="E6987" s="164" t="s">
        <v>525</v>
      </c>
      <c r="F6987" s="193">
        <v>45726</v>
      </c>
      <c r="G6987" s="164" t="s">
        <v>649</v>
      </c>
      <c r="H6987" s="194">
        <v>1019403</v>
      </c>
      <c r="I6987" s="164" t="s">
        <v>16</v>
      </c>
      <c r="L6987" s="164">
        <v>2024</v>
      </c>
      <c r="M6987" s="164" t="s">
        <v>525</v>
      </c>
      <c r="N6987" s="164" t="s">
        <v>569</v>
      </c>
    </row>
    <row r="6988" spans="1:14" s="164" customFormat="1" ht="15" x14ac:dyDescent="0.15">
      <c r="A6988" s="164" t="s">
        <v>521</v>
      </c>
      <c r="B6988" s="164" t="s">
        <v>647</v>
      </c>
      <c r="C6988" s="164" t="s">
        <v>523</v>
      </c>
      <c r="D6988" s="164" t="s">
        <v>525</v>
      </c>
      <c r="E6988" s="164" t="s">
        <v>531</v>
      </c>
      <c r="F6988" s="193">
        <v>45726</v>
      </c>
      <c r="G6988" s="164" t="s">
        <v>649</v>
      </c>
      <c r="H6988" s="194">
        <v>485551</v>
      </c>
      <c r="I6988" s="164" t="s">
        <v>16</v>
      </c>
      <c r="L6988" s="164">
        <v>2024</v>
      </c>
      <c r="M6988" s="164" t="s">
        <v>525</v>
      </c>
      <c r="N6988" s="164" t="s">
        <v>569</v>
      </c>
    </row>
    <row r="6989" spans="1:14" s="164" customFormat="1" ht="15" x14ac:dyDescent="0.15">
      <c r="A6989" s="164" t="s">
        <v>521</v>
      </c>
      <c r="B6989" s="164" t="s">
        <v>647</v>
      </c>
      <c r="C6989" s="164" t="s">
        <v>523</v>
      </c>
      <c r="D6989" s="164" t="s">
        <v>525</v>
      </c>
      <c r="E6989" s="164" t="s">
        <v>531</v>
      </c>
      <c r="F6989" s="193">
        <v>45726</v>
      </c>
      <c r="G6989" s="164" t="s">
        <v>652</v>
      </c>
      <c r="H6989" s="194">
        <v>746020</v>
      </c>
      <c r="I6989" s="164" t="s">
        <v>16</v>
      </c>
      <c r="L6989" s="164">
        <v>2024</v>
      </c>
      <c r="M6989" s="164" t="s">
        <v>525</v>
      </c>
      <c r="N6989" s="164" t="s">
        <v>569</v>
      </c>
    </row>
    <row r="6990" spans="1:14" s="164" customFormat="1" ht="15" x14ac:dyDescent="0.15">
      <c r="A6990" s="164" t="s">
        <v>521</v>
      </c>
      <c r="B6990" s="164" t="s">
        <v>647</v>
      </c>
      <c r="C6990" s="164" t="s">
        <v>523</v>
      </c>
      <c r="D6990" s="164" t="s">
        <v>525</v>
      </c>
      <c r="E6990" s="164" t="s">
        <v>525</v>
      </c>
      <c r="F6990" s="193">
        <v>45726</v>
      </c>
      <c r="G6990" s="164" t="s">
        <v>656</v>
      </c>
      <c r="H6990" s="194">
        <v>49896</v>
      </c>
      <c r="I6990" s="164" t="s">
        <v>16</v>
      </c>
      <c r="L6990" s="164">
        <v>2024</v>
      </c>
      <c r="M6990" s="164" t="s">
        <v>525</v>
      </c>
      <c r="N6990" s="164" t="s">
        <v>569</v>
      </c>
    </row>
    <row r="6991" spans="1:14" s="164" customFormat="1" ht="15" x14ac:dyDescent="0.15">
      <c r="A6991" s="164" t="s">
        <v>521</v>
      </c>
      <c r="B6991" s="164" t="s">
        <v>617</v>
      </c>
      <c r="C6991" s="164" t="s">
        <v>523</v>
      </c>
      <c r="D6991" s="164" t="s">
        <v>525</v>
      </c>
      <c r="E6991" s="164" t="s">
        <v>531</v>
      </c>
      <c r="F6991" s="193">
        <v>45726</v>
      </c>
      <c r="G6991" s="164" t="s">
        <v>619</v>
      </c>
      <c r="H6991" s="194">
        <v>166360</v>
      </c>
      <c r="I6991" s="164" t="s">
        <v>22</v>
      </c>
      <c r="L6991" s="164">
        <v>2024</v>
      </c>
      <c r="M6991" s="164" t="s">
        <v>525</v>
      </c>
      <c r="N6991" s="164" t="s">
        <v>569</v>
      </c>
    </row>
    <row r="6992" spans="1:14" s="164" customFormat="1" ht="15" x14ac:dyDescent="0.15">
      <c r="A6992" s="164" t="s">
        <v>521</v>
      </c>
      <c r="B6992" s="164" t="s">
        <v>586</v>
      </c>
      <c r="C6992" s="164" t="s">
        <v>523</v>
      </c>
      <c r="D6992" s="164" t="s">
        <v>525</v>
      </c>
      <c r="E6992" s="164" t="s">
        <v>531</v>
      </c>
      <c r="F6992" s="193">
        <v>45726</v>
      </c>
      <c r="G6992" s="164" t="s">
        <v>619</v>
      </c>
      <c r="H6992" s="194">
        <v>323330</v>
      </c>
      <c r="I6992" s="164" t="s">
        <v>22</v>
      </c>
      <c r="L6992" s="164">
        <v>2024</v>
      </c>
      <c r="M6992" s="164" t="s">
        <v>525</v>
      </c>
      <c r="N6992" s="164" t="s">
        <v>569</v>
      </c>
    </row>
    <row r="6993" spans="1:14" s="164" customFormat="1" ht="15" x14ac:dyDescent="0.15">
      <c r="A6993" s="164" t="s">
        <v>521</v>
      </c>
      <c r="B6993" s="164" t="s">
        <v>617</v>
      </c>
      <c r="C6993" s="164" t="s">
        <v>523</v>
      </c>
      <c r="D6993" s="164" t="s">
        <v>525</v>
      </c>
      <c r="E6993" s="164" t="s">
        <v>531</v>
      </c>
      <c r="F6993" s="193">
        <v>45726</v>
      </c>
      <c r="G6993" s="164" t="s">
        <v>587</v>
      </c>
      <c r="H6993" s="194">
        <v>132000</v>
      </c>
      <c r="I6993" s="164" t="s">
        <v>22</v>
      </c>
      <c r="L6993" s="164">
        <v>2024</v>
      </c>
      <c r="M6993" s="164" t="s">
        <v>525</v>
      </c>
      <c r="N6993" s="164" t="s">
        <v>569</v>
      </c>
    </row>
    <row r="6994" spans="1:14" s="164" customFormat="1" ht="15" x14ac:dyDescent="0.15">
      <c r="A6994" s="164" t="s">
        <v>521</v>
      </c>
      <c r="B6994" s="164" t="s">
        <v>567</v>
      </c>
      <c r="C6994" s="164" t="s">
        <v>523</v>
      </c>
      <c r="D6994" s="164" t="s">
        <v>525</v>
      </c>
      <c r="E6994" s="164" t="s">
        <v>531</v>
      </c>
      <c r="F6994" s="193">
        <v>45726</v>
      </c>
      <c r="G6994" s="164" t="s">
        <v>568</v>
      </c>
      <c r="H6994" s="194">
        <v>18216</v>
      </c>
      <c r="I6994" s="164" t="s">
        <v>22</v>
      </c>
      <c r="L6994" s="164">
        <v>2024</v>
      </c>
      <c r="M6994" s="164" t="s">
        <v>525</v>
      </c>
      <c r="N6994" s="164" t="s">
        <v>569</v>
      </c>
    </row>
    <row r="6995" spans="1:14" s="164" customFormat="1" ht="15" x14ac:dyDescent="0.15">
      <c r="A6995" s="164" t="s">
        <v>521</v>
      </c>
      <c r="B6995" s="164" t="s">
        <v>638</v>
      </c>
      <c r="C6995" s="164" t="s">
        <v>523</v>
      </c>
      <c r="D6995" s="164" t="s">
        <v>525</v>
      </c>
      <c r="E6995" s="164" t="s">
        <v>525</v>
      </c>
      <c r="F6995" s="193">
        <v>45726</v>
      </c>
      <c r="G6995" s="164" t="s">
        <v>589</v>
      </c>
      <c r="H6995" s="194">
        <v>41976</v>
      </c>
      <c r="I6995" s="164" t="s">
        <v>22</v>
      </c>
      <c r="L6995" s="164">
        <v>2024</v>
      </c>
      <c r="M6995" s="164" t="s">
        <v>525</v>
      </c>
      <c r="N6995" s="164" t="s">
        <v>569</v>
      </c>
    </row>
    <row r="6996" spans="1:14" s="164" customFormat="1" ht="15" x14ac:dyDescent="0.15">
      <c r="A6996" s="164" t="s">
        <v>521</v>
      </c>
      <c r="B6996" s="164" t="s">
        <v>617</v>
      </c>
      <c r="C6996" s="164" t="s">
        <v>523</v>
      </c>
      <c r="D6996" s="164" t="s">
        <v>525</v>
      </c>
      <c r="E6996" s="164" t="s">
        <v>525</v>
      </c>
      <c r="F6996" s="193">
        <v>45726</v>
      </c>
      <c r="G6996" s="164" t="s">
        <v>621</v>
      </c>
      <c r="H6996" s="194">
        <v>112292</v>
      </c>
      <c r="I6996" s="164" t="s">
        <v>22</v>
      </c>
      <c r="L6996" s="164">
        <v>2024</v>
      </c>
      <c r="M6996" s="164" t="s">
        <v>525</v>
      </c>
      <c r="N6996" s="164" t="s">
        <v>569</v>
      </c>
    </row>
    <row r="6997" spans="1:14" s="164" customFormat="1" ht="15" x14ac:dyDescent="0.15">
      <c r="A6997" s="164" t="s">
        <v>521</v>
      </c>
      <c r="B6997" s="164" t="s">
        <v>638</v>
      </c>
      <c r="C6997" s="164" t="s">
        <v>523</v>
      </c>
      <c r="D6997" s="164" t="s">
        <v>525</v>
      </c>
      <c r="E6997" s="164" t="s">
        <v>531</v>
      </c>
      <c r="F6997" s="193">
        <v>45726</v>
      </c>
      <c r="G6997" s="164" t="s">
        <v>722</v>
      </c>
      <c r="H6997" s="194">
        <v>16509</v>
      </c>
      <c r="I6997" s="164" t="s">
        <v>22</v>
      </c>
      <c r="L6997" s="164">
        <v>2024</v>
      </c>
      <c r="M6997" s="164" t="s">
        <v>525</v>
      </c>
      <c r="N6997" s="164" t="s">
        <v>569</v>
      </c>
    </row>
    <row r="6998" spans="1:14" s="164" customFormat="1" ht="15" x14ac:dyDescent="0.15">
      <c r="A6998" s="164" t="s">
        <v>521</v>
      </c>
      <c r="B6998" s="164" t="s">
        <v>647</v>
      </c>
      <c r="C6998" s="164" t="s">
        <v>523</v>
      </c>
      <c r="D6998" s="164" t="s">
        <v>525</v>
      </c>
      <c r="E6998" s="164" t="s">
        <v>525</v>
      </c>
      <c r="F6998" s="193">
        <v>45723</v>
      </c>
      <c r="G6998" s="164" t="s">
        <v>648</v>
      </c>
      <c r="H6998" s="194">
        <v>70611</v>
      </c>
      <c r="I6998" s="164" t="s">
        <v>16</v>
      </c>
      <c r="L6998" s="164">
        <v>2024</v>
      </c>
      <c r="M6998" s="164" t="s">
        <v>525</v>
      </c>
      <c r="N6998" s="164" t="s">
        <v>569</v>
      </c>
    </row>
    <row r="6999" spans="1:14" s="164" customFormat="1" ht="15" x14ac:dyDescent="0.15">
      <c r="A6999" s="164" t="s">
        <v>521</v>
      </c>
      <c r="B6999" s="164" t="s">
        <v>647</v>
      </c>
      <c r="C6999" s="164" t="s">
        <v>523</v>
      </c>
      <c r="D6999" s="164" t="s">
        <v>525</v>
      </c>
      <c r="E6999" s="164" t="s">
        <v>531</v>
      </c>
      <c r="F6999" s="193">
        <v>45723</v>
      </c>
      <c r="G6999" s="164" t="s">
        <v>648</v>
      </c>
      <c r="H6999" s="194">
        <v>31539</v>
      </c>
      <c r="I6999" s="164" t="s">
        <v>16</v>
      </c>
      <c r="L6999" s="164">
        <v>2024</v>
      </c>
      <c r="M6999" s="164" t="s">
        <v>525</v>
      </c>
      <c r="N6999" s="164" t="s">
        <v>569</v>
      </c>
    </row>
    <row r="7000" spans="1:14" s="164" customFormat="1" ht="15" x14ac:dyDescent="0.15">
      <c r="A7000" s="164" t="s">
        <v>521</v>
      </c>
      <c r="B7000" s="164" t="s">
        <v>647</v>
      </c>
      <c r="C7000" s="164" t="s">
        <v>523</v>
      </c>
      <c r="D7000" s="164" t="s">
        <v>525</v>
      </c>
      <c r="E7000" s="164" t="s">
        <v>525</v>
      </c>
      <c r="F7000" s="193">
        <v>45723</v>
      </c>
      <c r="G7000" s="164" t="s">
        <v>651</v>
      </c>
      <c r="H7000" s="194">
        <v>41758</v>
      </c>
      <c r="I7000" s="164" t="s">
        <v>16</v>
      </c>
      <c r="L7000" s="164">
        <v>2024</v>
      </c>
      <c r="M7000" s="164" t="s">
        <v>525</v>
      </c>
      <c r="N7000" s="164" t="s">
        <v>569</v>
      </c>
    </row>
    <row r="7001" spans="1:14" s="164" customFormat="1" ht="15" x14ac:dyDescent="0.15">
      <c r="A7001" s="164" t="s">
        <v>521</v>
      </c>
      <c r="B7001" s="164" t="s">
        <v>647</v>
      </c>
      <c r="C7001" s="164" t="s">
        <v>523</v>
      </c>
      <c r="D7001" s="164" t="s">
        <v>525</v>
      </c>
      <c r="E7001" s="164" t="s">
        <v>525</v>
      </c>
      <c r="F7001" s="193">
        <v>45723</v>
      </c>
      <c r="G7001" s="164" t="s">
        <v>649</v>
      </c>
      <c r="H7001" s="194">
        <v>357478</v>
      </c>
      <c r="I7001" s="164" t="s">
        <v>16</v>
      </c>
      <c r="L7001" s="164">
        <v>2024</v>
      </c>
      <c r="M7001" s="164" t="s">
        <v>525</v>
      </c>
      <c r="N7001" s="164" t="s">
        <v>569</v>
      </c>
    </row>
    <row r="7002" spans="1:14" s="164" customFormat="1" ht="15" x14ac:dyDescent="0.15">
      <c r="A7002" s="164" t="s">
        <v>521</v>
      </c>
      <c r="B7002" s="164" t="s">
        <v>647</v>
      </c>
      <c r="C7002" s="164" t="s">
        <v>523</v>
      </c>
      <c r="D7002" s="164" t="s">
        <v>525</v>
      </c>
      <c r="E7002" s="164" t="s">
        <v>531</v>
      </c>
      <c r="F7002" s="193">
        <v>45723</v>
      </c>
      <c r="G7002" s="164" t="s">
        <v>649</v>
      </c>
      <c r="H7002" s="194">
        <v>81675</v>
      </c>
      <c r="I7002" s="164" t="s">
        <v>16</v>
      </c>
      <c r="L7002" s="164">
        <v>2024</v>
      </c>
      <c r="M7002" s="164" t="s">
        <v>525</v>
      </c>
      <c r="N7002" s="164" t="s">
        <v>569</v>
      </c>
    </row>
    <row r="7003" spans="1:14" s="164" customFormat="1" ht="15" x14ac:dyDescent="0.15">
      <c r="A7003" s="164" t="s">
        <v>521</v>
      </c>
      <c r="B7003" s="164" t="s">
        <v>638</v>
      </c>
      <c r="C7003" s="164" t="s">
        <v>523</v>
      </c>
      <c r="D7003" s="164" t="s">
        <v>525</v>
      </c>
      <c r="E7003" s="164" t="s">
        <v>519</v>
      </c>
      <c r="F7003" s="193">
        <v>45723</v>
      </c>
      <c r="G7003" s="164" t="s">
        <v>589</v>
      </c>
      <c r="H7003" s="194">
        <v>1367520</v>
      </c>
      <c r="I7003" s="164" t="s">
        <v>22</v>
      </c>
      <c r="L7003" s="164">
        <v>2024</v>
      </c>
      <c r="M7003" s="164" t="s">
        <v>525</v>
      </c>
      <c r="N7003" s="164" t="s">
        <v>569</v>
      </c>
    </row>
    <row r="7004" spans="1:14" s="164" customFormat="1" ht="15" x14ac:dyDescent="0.15">
      <c r="A7004" s="164" t="s">
        <v>521</v>
      </c>
      <c r="B7004" s="164" t="s">
        <v>638</v>
      </c>
      <c r="C7004" s="164" t="s">
        <v>523</v>
      </c>
      <c r="D7004" s="164" t="s">
        <v>525</v>
      </c>
      <c r="E7004" s="164" t="s">
        <v>531</v>
      </c>
      <c r="F7004" s="193">
        <v>45723</v>
      </c>
      <c r="G7004" s="164" t="s">
        <v>589</v>
      </c>
      <c r="H7004" s="194">
        <v>1758240</v>
      </c>
      <c r="I7004" s="164" t="s">
        <v>22</v>
      </c>
      <c r="L7004" s="164">
        <v>2024</v>
      </c>
      <c r="M7004" s="164" t="s">
        <v>525</v>
      </c>
      <c r="N7004" s="164" t="s">
        <v>569</v>
      </c>
    </row>
    <row r="7005" spans="1:14" s="164" customFormat="1" ht="15" x14ac:dyDescent="0.15">
      <c r="A7005" s="164" t="s">
        <v>521</v>
      </c>
      <c r="B7005" s="164" t="s">
        <v>686</v>
      </c>
      <c r="C7005" s="164" t="s">
        <v>523</v>
      </c>
      <c r="D7005" s="164" t="s">
        <v>525</v>
      </c>
      <c r="E7005" s="164" t="s">
        <v>525</v>
      </c>
      <c r="F7005" s="193">
        <v>45723</v>
      </c>
      <c r="G7005" s="164" t="s">
        <v>589</v>
      </c>
      <c r="H7005" s="194">
        <v>89166</v>
      </c>
      <c r="I7005" s="164" t="s">
        <v>22</v>
      </c>
      <c r="L7005" s="164">
        <v>2024</v>
      </c>
      <c r="M7005" s="164" t="s">
        <v>525</v>
      </c>
      <c r="N7005" s="164" t="s">
        <v>569</v>
      </c>
    </row>
    <row r="7006" spans="1:14" s="164" customFormat="1" ht="15" x14ac:dyDescent="0.15">
      <c r="A7006" s="164" t="s">
        <v>521</v>
      </c>
      <c r="B7006" s="164" t="s">
        <v>617</v>
      </c>
      <c r="C7006" s="164" t="s">
        <v>523</v>
      </c>
      <c r="D7006" s="164" t="s">
        <v>525</v>
      </c>
      <c r="E7006" s="164" t="s">
        <v>525</v>
      </c>
      <c r="F7006" s="193">
        <v>45723</v>
      </c>
      <c r="G7006" s="164" t="s">
        <v>23</v>
      </c>
      <c r="H7006" s="194">
        <v>43540</v>
      </c>
      <c r="I7006" s="164" t="s">
        <v>22</v>
      </c>
      <c r="L7006" s="164">
        <v>2024</v>
      </c>
      <c r="M7006" s="164" t="s">
        <v>525</v>
      </c>
      <c r="N7006" s="164" t="s">
        <v>569</v>
      </c>
    </row>
    <row r="7007" spans="1:14" s="164" customFormat="1" ht="15" x14ac:dyDescent="0.15">
      <c r="A7007" s="164" t="s">
        <v>521</v>
      </c>
      <c r="B7007" s="164" t="s">
        <v>617</v>
      </c>
      <c r="C7007" s="164" t="s">
        <v>523</v>
      </c>
      <c r="D7007" s="164" t="s">
        <v>525</v>
      </c>
      <c r="E7007" s="164" t="s">
        <v>531</v>
      </c>
      <c r="F7007" s="193">
        <v>45723</v>
      </c>
      <c r="G7007" s="164" t="s">
        <v>621</v>
      </c>
      <c r="H7007" s="194">
        <v>975150</v>
      </c>
      <c r="I7007" s="164" t="s">
        <v>22</v>
      </c>
      <c r="L7007" s="164">
        <v>2024</v>
      </c>
      <c r="M7007" s="164" t="s">
        <v>525</v>
      </c>
      <c r="N7007" s="164" t="s">
        <v>569</v>
      </c>
    </row>
    <row r="7008" spans="1:14" s="164" customFormat="1" ht="15" x14ac:dyDescent="0.15">
      <c r="A7008" s="164" t="s">
        <v>521</v>
      </c>
      <c r="B7008" s="164" t="s">
        <v>638</v>
      </c>
      <c r="C7008" s="164" t="s">
        <v>523</v>
      </c>
      <c r="D7008" s="164" t="s">
        <v>525</v>
      </c>
      <c r="E7008" s="164" t="s">
        <v>531</v>
      </c>
      <c r="F7008" s="193">
        <v>45723</v>
      </c>
      <c r="G7008" s="164" t="s">
        <v>621</v>
      </c>
      <c r="H7008" s="194">
        <v>357500</v>
      </c>
      <c r="I7008" s="164" t="s">
        <v>22</v>
      </c>
      <c r="L7008" s="164">
        <v>2024</v>
      </c>
      <c r="M7008" s="164" t="s">
        <v>525</v>
      </c>
      <c r="N7008" s="164" t="s">
        <v>569</v>
      </c>
    </row>
    <row r="7009" spans="1:14" s="164" customFormat="1" ht="15" x14ac:dyDescent="0.15">
      <c r="A7009" s="164" t="s">
        <v>521</v>
      </c>
      <c r="B7009" s="164" t="s">
        <v>647</v>
      </c>
      <c r="C7009" s="164" t="s">
        <v>523</v>
      </c>
      <c r="D7009" s="164" t="s">
        <v>525</v>
      </c>
      <c r="E7009" s="164" t="s">
        <v>525</v>
      </c>
      <c r="F7009" s="193">
        <v>45723</v>
      </c>
      <c r="G7009" s="164" t="s">
        <v>650</v>
      </c>
      <c r="H7009" s="194">
        <v>87120</v>
      </c>
      <c r="I7009" s="164" t="s">
        <v>16</v>
      </c>
      <c r="L7009" s="164">
        <v>2024</v>
      </c>
      <c r="M7009" s="164" t="s">
        <v>525</v>
      </c>
      <c r="N7009" s="164" t="s">
        <v>569</v>
      </c>
    </row>
    <row r="7010" spans="1:14" s="164" customFormat="1" ht="15" x14ac:dyDescent="0.15">
      <c r="A7010" s="164" t="s">
        <v>521</v>
      </c>
      <c r="B7010" s="164" t="s">
        <v>647</v>
      </c>
      <c r="C7010" s="164" t="s">
        <v>523</v>
      </c>
      <c r="D7010" s="164" t="s">
        <v>525</v>
      </c>
      <c r="E7010" s="164" t="s">
        <v>519</v>
      </c>
      <c r="F7010" s="193">
        <v>45723</v>
      </c>
      <c r="G7010" s="164" t="s">
        <v>650</v>
      </c>
      <c r="H7010" s="194">
        <v>103840</v>
      </c>
      <c r="I7010" s="164" t="s">
        <v>16</v>
      </c>
      <c r="L7010" s="164">
        <v>2024</v>
      </c>
      <c r="M7010" s="164" t="s">
        <v>525</v>
      </c>
      <c r="N7010" s="164" t="s">
        <v>569</v>
      </c>
    </row>
    <row r="7011" spans="1:14" s="164" customFormat="1" ht="15" x14ac:dyDescent="0.15">
      <c r="A7011" s="164" t="s">
        <v>521</v>
      </c>
      <c r="B7011" s="164" t="s">
        <v>647</v>
      </c>
      <c r="C7011" s="164" t="s">
        <v>523</v>
      </c>
      <c r="D7011" s="164" t="s">
        <v>525</v>
      </c>
      <c r="E7011" s="164" t="s">
        <v>531</v>
      </c>
      <c r="F7011" s="193">
        <v>45723</v>
      </c>
      <c r="G7011" s="164" t="s">
        <v>650</v>
      </c>
      <c r="H7011" s="194">
        <v>1250531</v>
      </c>
      <c r="I7011" s="164" t="s">
        <v>16</v>
      </c>
      <c r="L7011" s="164">
        <v>2024</v>
      </c>
      <c r="M7011" s="164" t="s">
        <v>525</v>
      </c>
      <c r="N7011" s="164" t="s">
        <v>569</v>
      </c>
    </row>
    <row r="7012" spans="1:14" s="164" customFormat="1" ht="15" x14ac:dyDescent="0.15">
      <c r="A7012" s="164" t="s">
        <v>521</v>
      </c>
      <c r="B7012" s="164" t="s">
        <v>617</v>
      </c>
      <c r="C7012" s="164" t="s">
        <v>523</v>
      </c>
      <c r="D7012" s="164" t="s">
        <v>525</v>
      </c>
      <c r="E7012" s="164" t="s">
        <v>531</v>
      </c>
      <c r="F7012" s="193">
        <v>45723</v>
      </c>
      <c r="G7012" s="164" t="s">
        <v>587</v>
      </c>
      <c r="H7012" s="194">
        <v>264000</v>
      </c>
      <c r="I7012" s="164" t="s">
        <v>22</v>
      </c>
      <c r="L7012" s="164">
        <v>2024</v>
      </c>
      <c r="M7012" s="164" t="s">
        <v>525</v>
      </c>
      <c r="N7012" s="164" t="s">
        <v>569</v>
      </c>
    </row>
    <row r="7013" spans="1:14" s="164" customFormat="1" ht="15" x14ac:dyDescent="0.15">
      <c r="A7013" s="164" t="s">
        <v>521</v>
      </c>
      <c r="B7013" s="164" t="s">
        <v>586</v>
      </c>
      <c r="C7013" s="164" t="s">
        <v>523</v>
      </c>
      <c r="D7013" s="164" t="s">
        <v>525</v>
      </c>
      <c r="E7013" s="164" t="s">
        <v>531</v>
      </c>
      <c r="F7013" s="193">
        <v>45723</v>
      </c>
      <c r="G7013" s="164" t="s">
        <v>587</v>
      </c>
      <c r="H7013" s="194">
        <v>63965</v>
      </c>
      <c r="I7013" s="164" t="s">
        <v>22</v>
      </c>
      <c r="L7013" s="164">
        <v>2024</v>
      </c>
      <c r="M7013" s="164" t="s">
        <v>525</v>
      </c>
      <c r="N7013" s="164" t="s">
        <v>569</v>
      </c>
    </row>
    <row r="7014" spans="1:14" s="164" customFormat="1" ht="15" x14ac:dyDescent="0.15">
      <c r="A7014" s="164" t="s">
        <v>521</v>
      </c>
      <c r="B7014" s="164" t="s">
        <v>647</v>
      </c>
      <c r="C7014" s="164" t="s">
        <v>523</v>
      </c>
      <c r="D7014" s="164" t="s">
        <v>525</v>
      </c>
      <c r="E7014" s="164" t="s">
        <v>531</v>
      </c>
      <c r="F7014" s="193">
        <v>45723</v>
      </c>
      <c r="G7014" s="164" t="s">
        <v>653</v>
      </c>
      <c r="H7014" s="194">
        <v>124608</v>
      </c>
      <c r="I7014" s="164" t="s">
        <v>22</v>
      </c>
      <c r="L7014" s="164">
        <v>2024</v>
      </c>
      <c r="M7014" s="164" t="s">
        <v>525</v>
      </c>
      <c r="N7014" s="164" t="s">
        <v>569</v>
      </c>
    </row>
    <row r="7015" spans="1:14" s="164" customFormat="1" ht="15" x14ac:dyDescent="0.15">
      <c r="A7015" s="164" t="s">
        <v>521</v>
      </c>
      <c r="B7015" s="164" t="s">
        <v>617</v>
      </c>
      <c r="C7015" s="164" t="s">
        <v>523</v>
      </c>
      <c r="D7015" s="164" t="s">
        <v>525</v>
      </c>
      <c r="E7015" s="164" t="s">
        <v>525</v>
      </c>
      <c r="F7015" s="193">
        <v>45723</v>
      </c>
      <c r="G7015" s="164" t="s">
        <v>568</v>
      </c>
      <c r="H7015" s="194">
        <v>46083</v>
      </c>
      <c r="I7015" s="164" t="s">
        <v>22</v>
      </c>
      <c r="L7015" s="164">
        <v>2024</v>
      </c>
      <c r="M7015" s="164" t="s">
        <v>525</v>
      </c>
      <c r="N7015" s="164" t="s">
        <v>569</v>
      </c>
    </row>
    <row r="7016" spans="1:14" s="164" customFormat="1" ht="15" x14ac:dyDescent="0.15">
      <c r="A7016" s="164" t="s">
        <v>521</v>
      </c>
      <c r="B7016" s="164" t="s">
        <v>617</v>
      </c>
      <c r="C7016" s="164" t="s">
        <v>523</v>
      </c>
      <c r="D7016" s="164" t="s">
        <v>525</v>
      </c>
      <c r="E7016" s="164" t="s">
        <v>519</v>
      </c>
      <c r="F7016" s="193">
        <v>45723</v>
      </c>
      <c r="G7016" s="164" t="s">
        <v>568</v>
      </c>
      <c r="H7016" s="194">
        <v>286000</v>
      </c>
      <c r="I7016" s="164" t="s">
        <v>22</v>
      </c>
      <c r="L7016" s="164">
        <v>2024</v>
      </c>
      <c r="M7016" s="164" t="s">
        <v>525</v>
      </c>
      <c r="N7016" s="164" t="s">
        <v>569</v>
      </c>
    </row>
    <row r="7017" spans="1:14" s="164" customFormat="1" ht="15" x14ac:dyDescent="0.15">
      <c r="A7017" s="164" t="s">
        <v>521</v>
      </c>
      <c r="B7017" s="164" t="s">
        <v>617</v>
      </c>
      <c r="C7017" s="164" t="s">
        <v>523</v>
      </c>
      <c r="D7017" s="164" t="s">
        <v>525</v>
      </c>
      <c r="E7017" s="164" t="s">
        <v>531</v>
      </c>
      <c r="F7017" s="193">
        <v>45723</v>
      </c>
      <c r="G7017" s="164" t="s">
        <v>568</v>
      </c>
      <c r="H7017" s="194">
        <v>143000</v>
      </c>
      <c r="I7017" s="164" t="s">
        <v>22</v>
      </c>
      <c r="L7017" s="164">
        <v>2024</v>
      </c>
      <c r="M7017" s="164" t="s">
        <v>525</v>
      </c>
      <c r="N7017" s="164" t="s">
        <v>569</v>
      </c>
    </row>
    <row r="7018" spans="1:14" s="164" customFormat="1" ht="15" x14ac:dyDescent="0.15">
      <c r="A7018" s="164" t="s">
        <v>521</v>
      </c>
      <c r="B7018" s="164" t="s">
        <v>617</v>
      </c>
      <c r="C7018" s="164" t="s">
        <v>523</v>
      </c>
      <c r="D7018" s="164" t="s">
        <v>525</v>
      </c>
      <c r="E7018" s="164" t="s">
        <v>519</v>
      </c>
      <c r="F7018" s="193">
        <v>45723</v>
      </c>
      <c r="G7018" s="164" t="s">
        <v>589</v>
      </c>
      <c r="H7018" s="194">
        <v>553520</v>
      </c>
      <c r="I7018" s="164" t="s">
        <v>22</v>
      </c>
      <c r="L7018" s="164">
        <v>2024</v>
      </c>
      <c r="M7018" s="164" t="s">
        <v>525</v>
      </c>
      <c r="N7018" s="164" t="s">
        <v>569</v>
      </c>
    </row>
    <row r="7019" spans="1:14" s="164" customFormat="1" ht="15" x14ac:dyDescent="0.15">
      <c r="A7019" s="164" t="s">
        <v>521</v>
      </c>
      <c r="B7019" s="164" t="s">
        <v>617</v>
      </c>
      <c r="C7019" s="164" t="s">
        <v>523</v>
      </c>
      <c r="D7019" s="164" t="s">
        <v>525</v>
      </c>
      <c r="E7019" s="164" t="s">
        <v>531</v>
      </c>
      <c r="F7019" s="193">
        <v>45723</v>
      </c>
      <c r="G7019" s="164" t="s">
        <v>589</v>
      </c>
      <c r="H7019" s="194">
        <v>1725680</v>
      </c>
      <c r="I7019" s="164" t="s">
        <v>22</v>
      </c>
      <c r="L7019" s="164">
        <v>2024</v>
      </c>
      <c r="M7019" s="164" t="s">
        <v>525</v>
      </c>
      <c r="N7019" s="164" t="s">
        <v>569</v>
      </c>
    </row>
    <row r="7020" spans="1:14" s="164" customFormat="1" ht="15" x14ac:dyDescent="0.15">
      <c r="A7020" s="164" t="s">
        <v>521</v>
      </c>
      <c r="B7020" s="164" t="s">
        <v>617</v>
      </c>
      <c r="C7020" s="164" t="s">
        <v>523</v>
      </c>
      <c r="D7020" s="164" t="s">
        <v>525</v>
      </c>
      <c r="E7020" s="164" t="s">
        <v>531</v>
      </c>
      <c r="F7020" s="193">
        <v>45722</v>
      </c>
      <c r="G7020" s="164" t="s">
        <v>23</v>
      </c>
      <c r="H7020" s="194">
        <v>31676</v>
      </c>
      <c r="I7020" s="164" t="s">
        <v>22</v>
      </c>
      <c r="L7020" s="164">
        <v>2024</v>
      </c>
      <c r="M7020" s="164" t="s">
        <v>525</v>
      </c>
      <c r="N7020" s="164" t="s">
        <v>569</v>
      </c>
    </row>
    <row r="7021" spans="1:14" s="164" customFormat="1" ht="15" x14ac:dyDescent="0.15">
      <c r="A7021" s="164" t="s">
        <v>521</v>
      </c>
      <c r="B7021" s="164" t="s">
        <v>586</v>
      </c>
      <c r="C7021" s="164" t="s">
        <v>523</v>
      </c>
      <c r="D7021" s="164" t="s">
        <v>525</v>
      </c>
      <c r="E7021" s="164" t="s">
        <v>531</v>
      </c>
      <c r="F7021" s="193">
        <v>45722</v>
      </c>
      <c r="G7021" s="164" t="s">
        <v>23</v>
      </c>
      <c r="H7021" s="194">
        <v>130086</v>
      </c>
      <c r="I7021" s="164" t="s">
        <v>22</v>
      </c>
      <c r="L7021" s="164">
        <v>2024</v>
      </c>
      <c r="M7021" s="164" t="s">
        <v>525</v>
      </c>
      <c r="N7021" s="164" t="s">
        <v>569</v>
      </c>
    </row>
    <row r="7022" spans="1:14" s="164" customFormat="1" ht="15" x14ac:dyDescent="0.15">
      <c r="A7022" s="164" t="s">
        <v>521</v>
      </c>
      <c r="B7022" s="164" t="s">
        <v>617</v>
      </c>
      <c r="C7022" s="164" t="s">
        <v>523</v>
      </c>
      <c r="D7022" s="164" t="s">
        <v>525</v>
      </c>
      <c r="E7022" s="164" t="s">
        <v>531</v>
      </c>
      <c r="F7022" s="193">
        <v>45722</v>
      </c>
      <c r="G7022" s="164" t="s">
        <v>720</v>
      </c>
      <c r="H7022" s="194">
        <v>147312</v>
      </c>
      <c r="I7022" s="164" t="s">
        <v>22</v>
      </c>
      <c r="L7022" s="164">
        <v>2024</v>
      </c>
      <c r="M7022" s="164" t="s">
        <v>525</v>
      </c>
      <c r="N7022" s="164" t="s">
        <v>569</v>
      </c>
    </row>
    <row r="7023" spans="1:14" s="164" customFormat="1" ht="15" x14ac:dyDescent="0.15">
      <c r="A7023" s="164" t="s">
        <v>521</v>
      </c>
      <c r="B7023" s="164" t="s">
        <v>586</v>
      </c>
      <c r="C7023" s="164" t="s">
        <v>523</v>
      </c>
      <c r="D7023" s="164" t="s">
        <v>525</v>
      </c>
      <c r="E7023" s="164" t="s">
        <v>531</v>
      </c>
      <c r="F7023" s="193">
        <v>45722</v>
      </c>
      <c r="G7023" s="164" t="s">
        <v>722</v>
      </c>
      <c r="H7023" s="194">
        <v>461864</v>
      </c>
      <c r="I7023" s="164" t="s">
        <v>22</v>
      </c>
      <c r="L7023" s="164">
        <v>2024</v>
      </c>
      <c r="M7023" s="164" t="s">
        <v>525</v>
      </c>
      <c r="N7023" s="164" t="s">
        <v>569</v>
      </c>
    </row>
    <row r="7024" spans="1:14" s="164" customFormat="1" ht="15" x14ac:dyDescent="0.15">
      <c r="A7024" s="164" t="s">
        <v>521</v>
      </c>
      <c r="B7024" s="164" t="s">
        <v>617</v>
      </c>
      <c r="C7024" s="164" t="s">
        <v>523</v>
      </c>
      <c r="D7024" s="164" t="s">
        <v>525</v>
      </c>
      <c r="E7024" s="164" t="s">
        <v>531</v>
      </c>
      <c r="F7024" s="193">
        <v>45722</v>
      </c>
      <c r="G7024" s="164" t="s">
        <v>589</v>
      </c>
      <c r="H7024" s="194">
        <v>48609</v>
      </c>
      <c r="I7024" s="164" t="s">
        <v>22</v>
      </c>
      <c r="L7024" s="164">
        <v>2024</v>
      </c>
      <c r="M7024" s="164" t="s">
        <v>525</v>
      </c>
      <c r="N7024" s="164" t="s">
        <v>569</v>
      </c>
    </row>
    <row r="7025" spans="1:14" s="164" customFormat="1" ht="15" x14ac:dyDescent="0.15">
      <c r="A7025" s="164" t="s">
        <v>521</v>
      </c>
      <c r="B7025" s="164" t="s">
        <v>603</v>
      </c>
      <c r="C7025" s="164" t="s">
        <v>523</v>
      </c>
      <c r="D7025" s="164" t="s">
        <v>525</v>
      </c>
      <c r="E7025" s="164" t="s">
        <v>525</v>
      </c>
      <c r="F7025" s="193">
        <v>45722</v>
      </c>
      <c r="G7025" s="164" t="s">
        <v>604</v>
      </c>
      <c r="H7025" s="194">
        <v>22992</v>
      </c>
      <c r="I7025" s="164" t="s">
        <v>22</v>
      </c>
      <c r="L7025" s="164">
        <v>2024</v>
      </c>
      <c r="M7025" s="164" t="s">
        <v>525</v>
      </c>
      <c r="N7025" s="164" t="s">
        <v>569</v>
      </c>
    </row>
    <row r="7026" spans="1:14" s="164" customFormat="1" ht="15" x14ac:dyDescent="0.15">
      <c r="A7026" s="164" t="s">
        <v>521</v>
      </c>
      <c r="B7026" s="164" t="s">
        <v>617</v>
      </c>
      <c r="C7026" s="164" t="s">
        <v>523</v>
      </c>
      <c r="D7026" s="164" t="s">
        <v>525</v>
      </c>
      <c r="E7026" s="164" t="s">
        <v>525</v>
      </c>
      <c r="F7026" s="193">
        <v>45722</v>
      </c>
      <c r="G7026" s="164" t="s">
        <v>23</v>
      </c>
      <c r="H7026" s="194">
        <v>39600</v>
      </c>
      <c r="I7026" s="164" t="s">
        <v>22</v>
      </c>
      <c r="L7026" s="164">
        <v>2024</v>
      </c>
      <c r="M7026" s="164" t="s">
        <v>525</v>
      </c>
      <c r="N7026" s="164" t="s">
        <v>569</v>
      </c>
    </row>
    <row r="7027" spans="1:14" s="164" customFormat="1" ht="15" x14ac:dyDescent="0.15">
      <c r="A7027" s="164" t="s">
        <v>521</v>
      </c>
      <c r="B7027" s="164" t="s">
        <v>647</v>
      </c>
      <c r="C7027" s="164" t="s">
        <v>523</v>
      </c>
      <c r="D7027" s="164" t="s">
        <v>525</v>
      </c>
      <c r="E7027" s="164" t="s">
        <v>525</v>
      </c>
      <c r="F7027" s="193">
        <v>45722</v>
      </c>
      <c r="G7027" s="164" t="s">
        <v>650</v>
      </c>
      <c r="H7027" s="194">
        <v>715147</v>
      </c>
      <c r="I7027" s="164" t="s">
        <v>16</v>
      </c>
      <c r="L7027" s="164">
        <v>2024</v>
      </c>
      <c r="M7027" s="164" t="s">
        <v>525</v>
      </c>
      <c r="N7027" s="164" t="s">
        <v>569</v>
      </c>
    </row>
    <row r="7028" spans="1:14" s="164" customFormat="1" ht="15" x14ac:dyDescent="0.15">
      <c r="A7028" s="164" t="s">
        <v>521</v>
      </c>
      <c r="B7028" s="164" t="s">
        <v>647</v>
      </c>
      <c r="C7028" s="164" t="s">
        <v>523</v>
      </c>
      <c r="D7028" s="164" t="s">
        <v>525</v>
      </c>
      <c r="E7028" s="164" t="s">
        <v>519</v>
      </c>
      <c r="F7028" s="193">
        <v>45722</v>
      </c>
      <c r="G7028" s="164" t="s">
        <v>650</v>
      </c>
      <c r="H7028" s="194">
        <v>11880</v>
      </c>
      <c r="I7028" s="164" t="s">
        <v>16</v>
      </c>
      <c r="L7028" s="164">
        <v>2024</v>
      </c>
      <c r="M7028" s="164" t="s">
        <v>525</v>
      </c>
      <c r="N7028" s="164" t="s">
        <v>569</v>
      </c>
    </row>
    <row r="7029" spans="1:14" s="164" customFormat="1" ht="15" x14ac:dyDescent="0.15">
      <c r="A7029" s="164" t="s">
        <v>521</v>
      </c>
      <c r="B7029" s="164" t="s">
        <v>647</v>
      </c>
      <c r="C7029" s="164" t="s">
        <v>535</v>
      </c>
      <c r="D7029" s="164" t="s">
        <v>525</v>
      </c>
      <c r="E7029" s="164" t="s">
        <v>531</v>
      </c>
      <c r="F7029" s="193">
        <v>45722</v>
      </c>
      <c r="G7029" s="164" t="s">
        <v>650</v>
      </c>
      <c r="H7029" s="194">
        <v>47850</v>
      </c>
      <c r="I7029" s="164" t="s">
        <v>16</v>
      </c>
      <c r="L7029" s="164">
        <v>2024</v>
      </c>
      <c r="M7029" s="164" t="s">
        <v>525</v>
      </c>
      <c r="N7029" s="164" t="s">
        <v>569</v>
      </c>
    </row>
    <row r="7030" spans="1:14" s="164" customFormat="1" ht="15" x14ac:dyDescent="0.15">
      <c r="A7030" s="164" t="s">
        <v>521</v>
      </c>
      <c r="B7030" s="164" t="s">
        <v>647</v>
      </c>
      <c r="C7030" s="164" t="s">
        <v>523</v>
      </c>
      <c r="D7030" s="164" t="s">
        <v>525</v>
      </c>
      <c r="E7030" s="164" t="s">
        <v>531</v>
      </c>
      <c r="F7030" s="193">
        <v>45722</v>
      </c>
      <c r="G7030" s="164" t="s">
        <v>650</v>
      </c>
      <c r="H7030" s="194">
        <v>709654</v>
      </c>
      <c r="I7030" s="164" t="s">
        <v>16</v>
      </c>
      <c r="L7030" s="164">
        <v>2024</v>
      </c>
      <c r="M7030" s="164" t="s">
        <v>525</v>
      </c>
      <c r="N7030" s="164" t="s">
        <v>569</v>
      </c>
    </row>
    <row r="7031" spans="1:14" s="164" customFormat="1" ht="15" x14ac:dyDescent="0.15">
      <c r="A7031" s="164" t="s">
        <v>521</v>
      </c>
      <c r="B7031" s="164" t="s">
        <v>647</v>
      </c>
      <c r="C7031" s="164" t="s">
        <v>523</v>
      </c>
      <c r="D7031" s="164" t="s">
        <v>525</v>
      </c>
      <c r="E7031" s="164" t="s">
        <v>525</v>
      </c>
      <c r="F7031" s="193">
        <v>45722</v>
      </c>
      <c r="G7031" s="164" t="s">
        <v>648</v>
      </c>
      <c r="H7031" s="194">
        <v>100637</v>
      </c>
      <c r="I7031" s="164" t="s">
        <v>16</v>
      </c>
      <c r="L7031" s="164">
        <v>2024</v>
      </c>
      <c r="M7031" s="164" t="s">
        <v>525</v>
      </c>
      <c r="N7031" s="164" t="s">
        <v>569</v>
      </c>
    </row>
    <row r="7032" spans="1:14" s="164" customFormat="1" ht="15" x14ac:dyDescent="0.15">
      <c r="A7032" s="164" t="s">
        <v>521</v>
      </c>
      <c r="B7032" s="164" t="s">
        <v>647</v>
      </c>
      <c r="C7032" s="164" t="s">
        <v>523</v>
      </c>
      <c r="D7032" s="164" t="s">
        <v>525</v>
      </c>
      <c r="E7032" s="164" t="s">
        <v>531</v>
      </c>
      <c r="F7032" s="193">
        <v>45722</v>
      </c>
      <c r="G7032" s="164" t="s">
        <v>648</v>
      </c>
      <c r="H7032" s="194">
        <v>89232</v>
      </c>
      <c r="I7032" s="164" t="s">
        <v>16</v>
      </c>
      <c r="L7032" s="164">
        <v>2024</v>
      </c>
      <c r="M7032" s="164" t="s">
        <v>525</v>
      </c>
      <c r="N7032" s="164" t="s">
        <v>569</v>
      </c>
    </row>
    <row r="7033" spans="1:14" s="164" customFormat="1" ht="15" x14ac:dyDescent="0.15">
      <c r="A7033" s="164" t="s">
        <v>521</v>
      </c>
      <c r="B7033" s="164" t="s">
        <v>647</v>
      </c>
      <c r="C7033" s="164" t="s">
        <v>523</v>
      </c>
      <c r="D7033" s="164" t="s">
        <v>525</v>
      </c>
      <c r="E7033" s="164" t="s">
        <v>525</v>
      </c>
      <c r="F7033" s="193">
        <v>45722</v>
      </c>
      <c r="G7033" s="164" t="s">
        <v>651</v>
      </c>
      <c r="H7033" s="194">
        <v>83714</v>
      </c>
      <c r="I7033" s="164" t="s">
        <v>16</v>
      </c>
      <c r="L7033" s="164">
        <v>2024</v>
      </c>
      <c r="M7033" s="164" t="s">
        <v>525</v>
      </c>
      <c r="N7033" s="164" t="s">
        <v>569</v>
      </c>
    </row>
    <row r="7034" spans="1:14" s="164" customFormat="1" ht="15" x14ac:dyDescent="0.15">
      <c r="A7034" s="164" t="s">
        <v>521</v>
      </c>
      <c r="B7034" s="164" t="s">
        <v>647</v>
      </c>
      <c r="C7034" s="164" t="s">
        <v>523</v>
      </c>
      <c r="D7034" s="164" t="s">
        <v>525</v>
      </c>
      <c r="E7034" s="164" t="s">
        <v>525</v>
      </c>
      <c r="F7034" s="193">
        <v>45722</v>
      </c>
      <c r="G7034" s="164" t="s">
        <v>649</v>
      </c>
      <c r="H7034" s="194">
        <v>631884</v>
      </c>
      <c r="I7034" s="164" t="s">
        <v>16</v>
      </c>
      <c r="L7034" s="164">
        <v>2024</v>
      </c>
      <c r="M7034" s="164" t="s">
        <v>525</v>
      </c>
      <c r="N7034" s="164" t="s">
        <v>569</v>
      </c>
    </row>
    <row r="7035" spans="1:14" s="164" customFormat="1" ht="15" x14ac:dyDescent="0.15">
      <c r="A7035" s="164" t="s">
        <v>521</v>
      </c>
      <c r="B7035" s="164" t="s">
        <v>647</v>
      </c>
      <c r="C7035" s="164" t="s">
        <v>523</v>
      </c>
      <c r="D7035" s="164" t="s">
        <v>525</v>
      </c>
      <c r="E7035" s="164" t="s">
        <v>531</v>
      </c>
      <c r="F7035" s="193">
        <v>45722</v>
      </c>
      <c r="G7035" s="164" t="s">
        <v>649</v>
      </c>
      <c r="H7035" s="194">
        <v>78298</v>
      </c>
      <c r="I7035" s="164" t="s">
        <v>16</v>
      </c>
      <c r="L7035" s="164">
        <v>2024</v>
      </c>
      <c r="M7035" s="164" t="s">
        <v>525</v>
      </c>
      <c r="N7035" s="164" t="s">
        <v>569</v>
      </c>
    </row>
    <row r="7036" spans="1:14" s="164" customFormat="1" ht="15" x14ac:dyDescent="0.15">
      <c r="A7036" s="164" t="s">
        <v>521</v>
      </c>
      <c r="B7036" s="164" t="s">
        <v>617</v>
      </c>
      <c r="C7036" s="164" t="s">
        <v>523</v>
      </c>
      <c r="D7036" s="164" t="s">
        <v>525</v>
      </c>
      <c r="E7036" s="164" t="s">
        <v>531</v>
      </c>
      <c r="F7036" s="193">
        <v>45722</v>
      </c>
      <c r="G7036" s="164" t="s">
        <v>587</v>
      </c>
      <c r="H7036" s="194">
        <v>42766</v>
      </c>
      <c r="I7036" s="164" t="s">
        <v>22</v>
      </c>
      <c r="L7036" s="164">
        <v>2024</v>
      </c>
      <c r="M7036" s="164" t="s">
        <v>525</v>
      </c>
      <c r="N7036" s="164" t="s">
        <v>569</v>
      </c>
    </row>
    <row r="7037" spans="1:14" s="164" customFormat="1" ht="15" x14ac:dyDescent="0.15">
      <c r="A7037" s="164" t="s">
        <v>521</v>
      </c>
      <c r="B7037" s="164" t="s">
        <v>647</v>
      </c>
      <c r="C7037" s="164" t="s">
        <v>523</v>
      </c>
      <c r="D7037" s="164" t="s">
        <v>525</v>
      </c>
      <c r="E7037" s="164" t="s">
        <v>531</v>
      </c>
      <c r="F7037" s="193">
        <v>45722</v>
      </c>
      <c r="G7037" s="164" t="s">
        <v>653</v>
      </c>
      <c r="H7037" s="194">
        <v>333168</v>
      </c>
      <c r="I7037" s="164" t="s">
        <v>22</v>
      </c>
      <c r="L7037" s="164">
        <v>2024</v>
      </c>
      <c r="M7037" s="164" t="s">
        <v>525</v>
      </c>
      <c r="N7037" s="164" t="s">
        <v>569</v>
      </c>
    </row>
    <row r="7038" spans="1:14" s="164" customFormat="1" ht="15" x14ac:dyDescent="0.15">
      <c r="A7038" s="164" t="s">
        <v>521</v>
      </c>
      <c r="B7038" s="164" t="s">
        <v>617</v>
      </c>
      <c r="C7038" s="164" t="s">
        <v>523</v>
      </c>
      <c r="D7038" s="164" t="s">
        <v>525</v>
      </c>
      <c r="E7038" s="164" t="s">
        <v>531</v>
      </c>
      <c r="F7038" s="193">
        <v>45721</v>
      </c>
      <c r="G7038" s="164" t="s">
        <v>587</v>
      </c>
      <c r="H7038" s="194">
        <v>118800</v>
      </c>
      <c r="I7038" s="164" t="s">
        <v>22</v>
      </c>
      <c r="L7038" s="164">
        <v>2024</v>
      </c>
      <c r="M7038" s="164" t="s">
        <v>525</v>
      </c>
      <c r="N7038" s="164" t="s">
        <v>569</v>
      </c>
    </row>
    <row r="7039" spans="1:14" s="164" customFormat="1" ht="15" x14ac:dyDescent="0.15">
      <c r="A7039" s="164" t="s">
        <v>521</v>
      </c>
      <c r="B7039" s="164" t="s">
        <v>586</v>
      </c>
      <c r="C7039" s="164" t="s">
        <v>523</v>
      </c>
      <c r="D7039" s="164" t="s">
        <v>525</v>
      </c>
      <c r="E7039" s="164" t="s">
        <v>531</v>
      </c>
      <c r="F7039" s="193">
        <v>45721</v>
      </c>
      <c r="G7039" s="164" t="s">
        <v>587</v>
      </c>
      <c r="H7039" s="194">
        <v>87318</v>
      </c>
      <c r="I7039" s="164" t="s">
        <v>22</v>
      </c>
      <c r="L7039" s="164">
        <v>2024</v>
      </c>
      <c r="M7039" s="164" t="s">
        <v>525</v>
      </c>
      <c r="N7039" s="164" t="s">
        <v>569</v>
      </c>
    </row>
    <row r="7040" spans="1:14" s="164" customFormat="1" ht="15" x14ac:dyDescent="0.15">
      <c r="A7040" s="164" t="s">
        <v>521</v>
      </c>
      <c r="B7040" s="164" t="s">
        <v>647</v>
      </c>
      <c r="C7040" s="164" t="s">
        <v>523</v>
      </c>
      <c r="D7040" s="164" t="s">
        <v>525</v>
      </c>
      <c r="E7040" s="164" t="s">
        <v>531</v>
      </c>
      <c r="F7040" s="193">
        <v>45721</v>
      </c>
      <c r="G7040" s="164" t="s">
        <v>653</v>
      </c>
      <c r="H7040" s="194">
        <v>290840</v>
      </c>
      <c r="I7040" s="164" t="s">
        <v>22</v>
      </c>
      <c r="L7040" s="164">
        <v>2024</v>
      </c>
      <c r="M7040" s="164" t="s">
        <v>525</v>
      </c>
      <c r="N7040" s="164" t="s">
        <v>569</v>
      </c>
    </row>
    <row r="7041" spans="1:14" s="164" customFormat="1" ht="15" x14ac:dyDescent="0.15">
      <c r="A7041" s="164" t="s">
        <v>521</v>
      </c>
      <c r="B7041" s="164" t="s">
        <v>617</v>
      </c>
      <c r="C7041" s="164" t="s">
        <v>523</v>
      </c>
      <c r="D7041" s="164" t="s">
        <v>525</v>
      </c>
      <c r="E7041" s="164" t="s">
        <v>525</v>
      </c>
      <c r="F7041" s="193">
        <v>45721</v>
      </c>
      <c r="G7041" s="164" t="s">
        <v>568</v>
      </c>
      <c r="H7041" s="194">
        <v>261254</v>
      </c>
      <c r="I7041" s="164" t="s">
        <v>22</v>
      </c>
      <c r="L7041" s="164">
        <v>2024</v>
      </c>
      <c r="M7041" s="164" t="s">
        <v>525</v>
      </c>
      <c r="N7041" s="164" t="s">
        <v>569</v>
      </c>
    </row>
    <row r="7042" spans="1:14" s="164" customFormat="1" ht="15" x14ac:dyDescent="0.15">
      <c r="A7042" s="164" t="s">
        <v>521</v>
      </c>
      <c r="B7042" s="164" t="s">
        <v>617</v>
      </c>
      <c r="C7042" s="164" t="s">
        <v>523</v>
      </c>
      <c r="D7042" s="164" t="s">
        <v>525</v>
      </c>
      <c r="E7042" s="164" t="s">
        <v>531</v>
      </c>
      <c r="F7042" s="193">
        <v>45721</v>
      </c>
      <c r="G7042" s="164" t="s">
        <v>568</v>
      </c>
      <c r="H7042" s="194">
        <v>243672</v>
      </c>
      <c r="I7042" s="164" t="s">
        <v>22</v>
      </c>
      <c r="L7042" s="164">
        <v>2024</v>
      </c>
      <c r="M7042" s="164" t="s">
        <v>525</v>
      </c>
      <c r="N7042" s="164" t="s">
        <v>569</v>
      </c>
    </row>
    <row r="7043" spans="1:14" s="164" customFormat="1" ht="15" x14ac:dyDescent="0.15">
      <c r="A7043" s="164" t="s">
        <v>521</v>
      </c>
      <c r="B7043" s="164" t="s">
        <v>638</v>
      </c>
      <c r="C7043" s="164" t="s">
        <v>523</v>
      </c>
      <c r="D7043" s="164" t="s">
        <v>525</v>
      </c>
      <c r="E7043" s="164" t="s">
        <v>519</v>
      </c>
      <c r="F7043" s="193">
        <v>45721</v>
      </c>
      <c r="G7043" s="164" t="s">
        <v>568</v>
      </c>
      <c r="H7043" s="194">
        <v>357500</v>
      </c>
      <c r="I7043" s="164" t="s">
        <v>22</v>
      </c>
      <c r="L7043" s="164">
        <v>2024</v>
      </c>
      <c r="M7043" s="164" t="s">
        <v>525</v>
      </c>
      <c r="N7043" s="164" t="s">
        <v>569</v>
      </c>
    </row>
    <row r="7044" spans="1:14" s="164" customFormat="1" ht="15" x14ac:dyDescent="0.15">
      <c r="A7044" s="164" t="s">
        <v>521</v>
      </c>
      <c r="B7044" s="164" t="s">
        <v>638</v>
      </c>
      <c r="C7044" s="164" t="s">
        <v>523</v>
      </c>
      <c r="D7044" s="164" t="s">
        <v>525</v>
      </c>
      <c r="E7044" s="164" t="s">
        <v>531</v>
      </c>
      <c r="F7044" s="193">
        <v>45721</v>
      </c>
      <c r="G7044" s="164" t="s">
        <v>568</v>
      </c>
      <c r="H7044" s="194">
        <v>357500</v>
      </c>
      <c r="I7044" s="164" t="s">
        <v>22</v>
      </c>
      <c r="L7044" s="164">
        <v>2024</v>
      </c>
      <c r="M7044" s="164" t="s">
        <v>525</v>
      </c>
      <c r="N7044" s="164" t="s">
        <v>569</v>
      </c>
    </row>
    <row r="7045" spans="1:14" s="164" customFormat="1" ht="15" x14ac:dyDescent="0.15">
      <c r="A7045" s="164" t="s">
        <v>521</v>
      </c>
      <c r="B7045" s="164" t="s">
        <v>586</v>
      </c>
      <c r="C7045" s="164" t="s">
        <v>523</v>
      </c>
      <c r="D7045" s="164" t="s">
        <v>525</v>
      </c>
      <c r="E7045" s="164" t="s">
        <v>525</v>
      </c>
      <c r="F7045" s="193">
        <v>45721</v>
      </c>
      <c r="G7045" s="164" t="s">
        <v>568</v>
      </c>
      <c r="H7045" s="194">
        <v>1543344</v>
      </c>
      <c r="I7045" s="164" t="s">
        <v>22</v>
      </c>
      <c r="L7045" s="164">
        <v>2024</v>
      </c>
      <c r="M7045" s="164" t="s">
        <v>525</v>
      </c>
      <c r="N7045" s="164" t="s">
        <v>569</v>
      </c>
    </row>
    <row r="7046" spans="1:14" s="164" customFormat="1" ht="15" x14ac:dyDescent="0.15">
      <c r="A7046" s="164" t="s">
        <v>521</v>
      </c>
      <c r="B7046" s="164" t="s">
        <v>617</v>
      </c>
      <c r="C7046" s="164" t="s">
        <v>523</v>
      </c>
      <c r="D7046" s="164" t="s">
        <v>525</v>
      </c>
      <c r="E7046" s="164" t="s">
        <v>531</v>
      </c>
      <c r="F7046" s="193">
        <v>45721</v>
      </c>
      <c r="G7046" s="164" t="s">
        <v>589</v>
      </c>
      <c r="H7046" s="194">
        <v>1798658</v>
      </c>
      <c r="I7046" s="164" t="s">
        <v>22</v>
      </c>
      <c r="L7046" s="164">
        <v>2024</v>
      </c>
      <c r="M7046" s="164" t="s">
        <v>525</v>
      </c>
      <c r="N7046" s="164" t="s">
        <v>569</v>
      </c>
    </row>
    <row r="7047" spans="1:14" s="164" customFormat="1" ht="15" x14ac:dyDescent="0.15">
      <c r="A7047" s="164" t="s">
        <v>521</v>
      </c>
      <c r="B7047" s="164" t="s">
        <v>617</v>
      </c>
      <c r="C7047" s="164" t="s">
        <v>523</v>
      </c>
      <c r="D7047" s="164" t="s">
        <v>525</v>
      </c>
      <c r="E7047" s="164" t="s">
        <v>525</v>
      </c>
      <c r="F7047" s="193">
        <v>45721</v>
      </c>
      <c r="G7047" s="164" t="s">
        <v>23</v>
      </c>
      <c r="H7047" s="194">
        <v>596908</v>
      </c>
      <c r="I7047" s="164" t="s">
        <v>22</v>
      </c>
      <c r="L7047" s="164">
        <v>2024</v>
      </c>
      <c r="M7047" s="164" t="s">
        <v>525</v>
      </c>
      <c r="N7047" s="164" t="s">
        <v>569</v>
      </c>
    </row>
    <row r="7048" spans="1:14" s="164" customFormat="1" ht="15" x14ac:dyDescent="0.15">
      <c r="A7048" s="164" t="s">
        <v>521</v>
      </c>
      <c r="B7048" s="164" t="s">
        <v>617</v>
      </c>
      <c r="C7048" s="164" t="s">
        <v>523</v>
      </c>
      <c r="D7048" s="164" t="s">
        <v>525</v>
      </c>
      <c r="E7048" s="164" t="s">
        <v>531</v>
      </c>
      <c r="F7048" s="193">
        <v>45721</v>
      </c>
      <c r="G7048" s="164" t="s">
        <v>23</v>
      </c>
      <c r="H7048" s="194">
        <v>1544860</v>
      </c>
      <c r="I7048" s="164" t="s">
        <v>22</v>
      </c>
      <c r="L7048" s="164">
        <v>2024</v>
      </c>
      <c r="M7048" s="164" t="s">
        <v>525</v>
      </c>
      <c r="N7048" s="164" t="s">
        <v>569</v>
      </c>
    </row>
    <row r="7049" spans="1:14" s="164" customFormat="1" ht="15" x14ac:dyDescent="0.15">
      <c r="A7049" s="164" t="s">
        <v>521</v>
      </c>
      <c r="B7049" s="164" t="s">
        <v>638</v>
      </c>
      <c r="C7049" s="164" t="s">
        <v>523</v>
      </c>
      <c r="D7049" s="164" t="s">
        <v>525</v>
      </c>
      <c r="E7049" s="164" t="s">
        <v>531</v>
      </c>
      <c r="F7049" s="193">
        <v>45721</v>
      </c>
      <c r="G7049" s="164" t="s">
        <v>23</v>
      </c>
      <c r="H7049" s="194">
        <v>86603</v>
      </c>
      <c r="I7049" s="164" t="s">
        <v>22</v>
      </c>
      <c r="L7049" s="164">
        <v>2024</v>
      </c>
      <c r="M7049" s="164" t="s">
        <v>525</v>
      </c>
      <c r="N7049" s="164" t="s">
        <v>569</v>
      </c>
    </row>
    <row r="7050" spans="1:14" s="164" customFormat="1" ht="15" x14ac:dyDescent="0.15">
      <c r="A7050" s="164" t="s">
        <v>521</v>
      </c>
      <c r="B7050" s="164" t="s">
        <v>617</v>
      </c>
      <c r="C7050" s="164" t="s">
        <v>523</v>
      </c>
      <c r="D7050" s="164" t="s">
        <v>525</v>
      </c>
      <c r="E7050" s="164" t="s">
        <v>531</v>
      </c>
      <c r="F7050" s="193">
        <v>45721</v>
      </c>
      <c r="G7050" s="164" t="s">
        <v>720</v>
      </c>
      <c r="H7050" s="194">
        <v>37400</v>
      </c>
      <c r="I7050" s="164" t="s">
        <v>22</v>
      </c>
      <c r="L7050" s="164">
        <v>2024</v>
      </c>
      <c r="M7050" s="164" t="s">
        <v>525</v>
      </c>
      <c r="N7050" s="164" t="s">
        <v>569</v>
      </c>
    </row>
    <row r="7051" spans="1:14" s="164" customFormat="1" ht="15" x14ac:dyDescent="0.15">
      <c r="A7051" s="164" t="s">
        <v>521</v>
      </c>
      <c r="B7051" s="164" t="s">
        <v>647</v>
      </c>
      <c r="C7051" s="164" t="s">
        <v>523</v>
      </c>
      <c r="D7051" s="164" t="s">
        <v>525</v>
      </c>
      <c r="E7051" s="164" t="s">
        <v>525</v>
      </c>
      <c r="F7051" s="193">
        <v>45721</v>
      </c>
      <c r="G7051" s="164" t="s">
        <v>650</v>
      </c>
      <c r="H7051" s="194">
        <v>307674</v>
      </c>
      <c r="I7051" s="164" t="s">
        <v>16</v>
      </c>
      <c r="L7051" s="164">
        <v>2024</v>
      </c>
      <c r="M7051" s="164" t="s">
        <v>525</v>
      </c>
      <c r="N7051" s="164" t="s">
        <v>569</v>
      </c>
    </row>
    <row r="7052" spans="1:14" s="164" customFormat="1" ht="15" x14ac:dyDescent="0.15">
      <c r="A7052" s="164" t="s">
        <v>521</v>
      </c>
      <c r="B7052" s="164" t="s">
        <v>647</v>
      </c>
      <c r="C7052" s="164" t="s">
        <v>535</v>
      </c>
      <c r="D7052" s="164" t="s">
        <v>525</v>
      </c>
      <c r="E7052" s="164" t="s">
        <v>519</v>
      </c>
      <c r="F7052" s="193">
        <v>45721</v>
      </c>
      <c r="G7052" s="164" t="s">
        <v>650</v>
      </c>
      <c r="H7052" s="194">
        <v>7480</v>
      </c>
      <c r="I7052" s="164" t="s">
        <v>16</v>
      </c>
      <c r="L7052" s="164">
        <v>2024</v>
      </c>
      <c r="M7052" s="164" t="s">
        <v>525</v>
      </c>
      <c r="N7052" s="164" t="s">
        <v>569</v>
      </c>
    </row>
    <row r="7053" spans="1:14" s="164" customFormat="1" ht="15" x14ac:dyDescent="0.15">
      <c r="A7053" s="164" t="s">
        <v>521</v>
      </c>
      <c r="B7053" s="164" t="s">
        <v>647</v>
      </c>
      <c r="C7053" s="164" t="s">
        <v>523</v>
      </c>
      <c r="D7053" s="164" t="s">
        <v>525</v>
      </c>
      <c r="E7053" s="164" t="s">
        <v>519</v>
      </c>
      <c r="F7053" s="193">
        <v>45721</v>
      </c>
      <c r="G7053" s="164" t="s">
        <v>650</v>
      </c>
      <c r="H7053" s="194">
        <v>20570</v>
      </c>
      <c r="I7053" s="164" t="s">
        <v>16</v>
      </c>
      <c r="L7053" s="164">
        <v>2024</v>
      </c>
      <c r="M7053" s="164" t="s">
        <v>525</v>
      </c>
      <c r="N7053" s="164" t="s">
        <v>569</v>
      </c>
    </row>
    <row r="7054" spans="1:14" s="164" customFormat="1" ht="15" x14ac:dyDescent="0.15">
      <c r="A7054" s="164" t="s">
        <v>521</v>
      </c>
      <c r="B7054" s="164" t="s">
        <v>647</v>
      </c>
      <c r="C7054" s="164" t="s">
        <v>535</v>
      </c>
      <c r="D7054" s="164" t="s">
        <v>525</v>
      </c>
      <c r="E7054" s="164" t="s">
        <v>531</v>
      </c>
      <c r="F7054" s="193">
        <v>45721</v>
      </c>
      <c r="G7054" s="164" t="s">
        <v>650</v>
      </c>
      <c r="H7054" s="194">
        <v>41250</v>
      </c>
      <c r="I7054" s="164" t="s">
        <v>16</v>
      </c>
      <c r="L7054" s="164">
        <v>2024</v>
      </c>
      <c r="M7054" s="164" t="s">
        <v>525</v>
      </c>
      <c r="N7054" s="164" t="s">
        <v>569</v>
      </c>
    </row>
    <row r="7055" spans="1:14" s="164" customFormat="1" ht="15" x14ac:dyDescent="0.15">
      <c r="A7055" s="164" t="s">
        <v>521</v>
      </c>
      <c r="B7055" s="164" t="s">
        <v>647</v>
      </c>
      <c r="C7055" s="164" t="s">
        <v>523</v>
      </c>
      <c r="D7055" s="164" t="s">
        <v>525</v>
      </c>
      <c r="E7055" s="164" t="s">
        <v>531</v>
      </c>
      <c r="F7055" s="193">
        <v>45721</v>
      </c>
      <c r="G7055" s="164" t="s">
        <v>650</v>
      </c>
      <c r="H7055" s="194">
        <v>538925</v>
      </c>
      <c r="I7055" s="164" t="s">
        <v>16</v>
      </c>
      <c r="L7055" s="164">
        <v>2024</v>
      </c>
      <c r="M7055" s="164" t="s">
        <v>525</v>
      </c>
      <c r="N7055" s="164" t="s">
        <v>569</v>
      </c>
    </row>
    <row r="7056" spans="1:14" s="164" customFormat="1" ht="15" x14ac:dyDescent="0.15">
      <c r="A7056" s="164" t="s">
        <v>521</v>
      </c>
      <c r="B7056" s="164" t="s">
        <v>647</v>
      </c>
      <c r="C7056" s="164" t="s">
        <v>523</v>
      </c>
      <c r="D7056" s="164" t="s">
        <v>525</v>
      </c>
      <c r="E7056" s="164" t="s">
        <v>525</v>
      </c>
      <c r="F7056" s="193">
        <v>45721</v>
      </c>
      <c r="G7056" s="164" t="s">
        <v>648</v>
      </c>
      <c r="H7056" s="194">
        <v>4783</v>
      </c>
      <c r="I7056" s="164" t="s">
        <v>16</v>
      </c>
      <c r="L7056" s="164">
        <v>2024</v>
      </c>
      <c r="M7056" s="164" t="s">
        <v>525</v>
      </c>
      <c r="N7056" s="164" t="s">
        <v>569</v>
      </c>
    </row>
    <row r="7057" spans="1:14" s="164" customFormat="1" ht="15" x14ac:dyDescent="0.15">
      <c r="A7057" s="164" t="s">
        <v>521</v>
      </c>
      <c r="B7057" s="164" t="s">
        <v>647</v>
      </c>
      <c r="C7057" s="164" t="s">
        <v>523</v>
      </c>
      <c r="D7057" s="164" t="s">
        <v>525</v>
      </c>
      <c r="E7057" s="164" t="s">
        <v>531</v>
      </c>
      <c r="F7057" s="193">
        <v>45721</v>
      </c>
      <c r="G7057" s="164" t="s">
        <v>648</v>
      </c>
      <c r="H7057" s="194">
        <v>40973</v>
      </c>
      <c r="I7057" s="164" t="s">
        <v>16</v>
      </c>
      <c r="L7057" s="164">
        <v>2024</v>
      </c>
      <c r="M7057" s="164" t="s">
        <v>525</v>
      </c>
      <c r="N7057" s="164" t="s">
        <v>569</v>
      </c>
    </row>
    <row r="7058" spans="1:14" s="164" customFormat="1" ht="15" x14ac:dyDescent="0.15">
      <c r="A7058" s="164" t="s">
        <v>521</v>
      </c>
      <c r="B7058" s="164" t="s">
        <v>647</v>
      </c>
      <c r="C7058" s="164" t="s">
        <v>523</v>
      </c>
      <c r="D7058" s="164" t="s">
        <v>525</v>
      </c>
      <c r="E7058" s="164" t="s">
        <v>525</v>
      </c>
      <c r="F7058" s="193">
        <v>45721</v>
      </c>
      <c r="G7058" s="164" t="s">
        <v>649</v>
      </c>
      <c r="H7058" s="194">
        <v>937829</v>
      </c>
      <c r="I7058" s="164" t="s">
        <v>16</v>
      </c>
      <c r="L7058" s="164">
        <v>2024</v>
      </c>
      <c r="M7058" s="164" t="s">
        <v>525</v>
      </c>
      <c r="N7058" s="164" t="s">
        <v>569</v>
      </c>
    </row>
    <row r="7059" spans="1:14" s="164" customFormat="1" ht="15" x14ac:dyDescent="0.15">
      <c r="A7059" s="164" t="s">
        <v>521</v>
      </c>
      <c r="B7059" s="164" t="s">
        <v>647</v>
      </c>
      <c r="C7059" s="164" t="s">
        <v>523</v>
      </c>
      <c r="D7059" s="164" t="s">
        <v>525</v>
      </c>
      <c r="E7059" s="164" t="s">
        <v>531</v>
      </c>
      <c r="F7059" s="193">
        <v>45721</v>
      </c>
      <c r="G7059" s="164" t="s">
        <v>649</v>
      </c>
      <c r="H7059" s="194">
        <v>2021822</v>
      </c>
      <c r="I7059" s="164" t="s">
        <v>16</v>
      </c>
      <c r="L7059" s="164">
        <v>2024</v>
      </c>
      <c r="M7059" s="164" t="s">
        <v>525</v>
      </c>
      <c r="N7059" s="164" t="s">
        <v>569</v>
      </c>
    </row>
    <row r="7060" spans="1:14" s="164" customFormat="1" ht="15" x14ac:dyDescent="0.15">
      <c r="A7060" s="164" t="s">
        <v>521</v>
      </c>
      <c r="B7060" s="164" t="s">
        <v>647</v>
      </c>
      <c r="C7060" s="164" t="s">
        <v>523</v>
      </c>
      <c r="D7060" s="164" t="s">
        <v>525</v>
      </c>
      <c r="E7060" s="164" t="s">
        <v>531</v>
      </c>
      <c r="F7060" s="193">
        <v>45721</v>
      </c>
      <c r="G7060" s="164" t="s">
        <v>652</v>
      </c>
      <c r="H7060" s="194">
        <v>172480</v>
      </c>
      <c r="I7060" s="164" t="s">
        <v>16</v>
      </c>
      <c r="L7060" s="164">
        <v>2024</v>
      </c>
      <c r="M7060" s="164" t="s">
        <v>525</v>
      </c>
      <c r="N7060" s="164" t="s">
        <v>569</v>
      </c>
    </row>
    <row r="7061" spans="1:14" s="164" customFormat="1" ht="15" x14ac:dyDescent="0.15">
      <c r="A7061" s="164" t="s">
        <v>521</v>
      </c>
      <c r="B7061" s="164" t="s">
        <v>647</v>
      </c>
      <c r="C7061" s="164" t="s">
        <v>523</v>
      </c>
      <c r="D7061" s="164" t="s">
        <v>525</v>
      </c>
      <c r="E7061" s="164" t="s">
        <v>531</v>
      </c>
      <c r="F7061" s="193">
        <v>45720</v>
      </c>
      <c r="G7061" s="164" t="s">
        <v>653</v>
      </c>
      <c r="H7061" s="194">
        <v>81444</v>
      </c>
      <c r="I7061" s="164" t="s">
        <v>22</v>
      </c>
      <c r="L7061" s="164">
        <v>2024</v>
      </c>
      <c r="M7061" s="164" t="s">
        <v>525</v>
      </c>
      <c r="N7061" s="164" t="s">
        <v>569</v>
      </c>
    </row>
    <row r="7062" spans="1:14" s="164" customFormat="1" ht="15" x14ac:dyDescent="0.15">
      <c r="A7062" s="164" t="s">
        <v>521</v>
      </c>
      <c r="B7062" s="164" t="s">
        <v>617</v>
      </c>
      <c r="C7062" s="164" t="s">
        <v>523</v>
      </c>
      <c r="D7062" s="164" t="s">
        <v>525</v>
      </c>
      <c r="E7062" s="164" t="s">
        <v>531</v>
      </c>
      <c r="F7062" s="193">
        <v>45720</v>
      </c>
      <c r="G7062" s="164" t="s">
        <v>568</v>
      </c>
      <c r="H7062" s="194">
        <v>77440</v>
      </c>
      <c r="I7062" s="164" t="s">
        <v>22</v>
      </c>
      <c r="L7062" s="164">
        <v>2024</v>
      </c>
      <c r="M7062" s="164" t="s">
        <v>525</v>
      </c>
      <c r="N7062" s="164" t="s">
        <v>569</v>
      </c>
    </row>
    <row r="7063" spans="1:14" s="164" customFormat="1" ht="15" x14ac:dyDescent="0.15">
      <c r="A7063" s="164" t="s">
        <v>521</v>
      </c>
      <c r="B7063" s="164" t="s">
        <v>638</v>
      </c>
      <c r="C7063" s="164" t="s">
        <v>523</v>
      </c>
      <c r="D7063" s="164" t="s">
        <v>525</v>
      </c>
      <c r="E7063" s="164" t="s">
        <v>525</v>
      </c>
      <c r="F7063" s="193">
        <v>45720</v>
      </c>
      <c r="G7063" s="164" t="s">
        <v>589</v>
      </c>
      <c r="H7063" s="194">
        <v>41976</v>
      </c>
      <c r="I7063" s="164" t="s">
        <v>22</v>
      </c>
      <c r="L7063" s="164">
        <v>2024</v>
      </c>
      <c r="M7063" s="164" t="s">
        <v>525</v>
      </c>
      <c r="N7063" s="164" t="s">
        <v>569</v>
      </c>
    </row>
    <row r="7064" spans="1:14" s="164" customFormat="1" ht="15" x14ac:dyDescent="0.15">
      <c r="A7064" s="164" t="s">
        <v>521</v>
      </c>
      <c r="B7064" s="164" t="s">
        <v>603</v>
      </c>
      <c r="C7064" s="164" t="s">
        <v>523</v>
      </c>
      <c r="D7064" s="164" t="s">
        <v>525</v>
      </c>
      <c r="E7064" s="164" t="s">
        <v>525</v>
      </c>
      <c r="F7064" s="193">
        <v>45720</v>
      </c>
      <c r="G7064" s="164" t="s">
        <v>604</v>
      </c>
      <c r="H7064" s="194">
        <v>4490</v>
      </c>
      <c r="I7064" s="164" t="s">
        <v>22</v>
      </c>
      <c r="L7064" s="164">
        <v>2024</v>
      </c>
      <c r="M7064" s="164" t="s">
        <v>525</v>
      </c>
      <c r="N7064" s="164" t="s">
        <v>569</v>
      </c>
    </row>
    <row r="7065" spans="1:14" s="164" customFormat="1" ht="15" x14ac:dyDescent="0.15">
      <c r="A7065" s="164" t="s">
        <v>521</v>
      </c>
      <c r="B7065" s="164" t="s">
        <v>617</v>
      </c>
      <c r="C7065" s="164" t="s">
        <v>523</v>
      </c>
      <c r="D7065" s="164" t="s">
        <v>525</v>
      </c>
      <c r="E7065" s="164" t="s">
        <v>525</v>
      </c>
      <c r="F7065" s="193">
        <v>45720</v>
      </c>
      <c r="G7065" s="164" t="s">
        <v>23</v>
      </c>
      <c r="H7065" s="194">
        <v>633655</v>
      </c>
      <c r="I7065" s="164" t="s">
        <v>22</v>
      </c>
      <c r="L7065" s="164">
        <v>2024</v>
      </c>
      <c r="M7065" s="164" t="s">
        <v>525</v>
      </c>
      <c r="N7065" s="164" t="s">
        <v>569</v>
      </c>
    </row>
    <row r="7066" spans="1:14" s="164" customFormat="1" ht="15" x14ac:dyDescent="0.15">
      <c r="A7066" s="164" t="s">
        <v>521</v>
      </c>
      <c r="B7066" s="164" t="s">
        <v>617</v>
      </c>
      <c r="C7066" s="164" t="s">
        <v>523</v>
      </c>
      <c r="D7066" s="164" t="s">
        <v>525</v>
      </c>
      <c r="E7066" s="164" t="s">
        <v>531</v>
      </c>
      <c r="F7066" s="193">
        <v>45720</v>
      </c>
      <c r="G7066" s="164" t="s">
        <v>23</v>
      </c>
      <c r="H7066" s="194">
        <v>53900</v>
      </c>
      <c r="I7066" s="164" t="s">
        <v>22</v>
      </c>
      <c r="L7066" s="164">
        <v>2024</v>
      </c>
      <c r="M7066" s="164" t="s">
        <v>525</v>
      </c>
      <c r="N7066" s="164" t="s">
        <v>569</v>
      </c>
    </row>
    <row r="7067" spans="1:14" s="164" customFormat="1" ht="15" x14ac:dyDescent="0.15">
      <c r="A7067" s="164" t="s">
        <v>521</v>
      </c>
      <c r="B7067" s="164" t="s">
        <v>647</v>
      </c>
      <c r="C7067" s="164" t="s">
        <v>523</v>
      </c>
      <c r="D7067" s="164" t="s">
        <v>525</v>
      </c>
      <c r="E7067" s="164" t="s">
        <v>525</v>
      </c>
      <c r="F7067" s="193">
        <v>45720</v>
      </c>
      <c r="G7067" s="164" t="s">
        <v>650</v>
      </c>
      <c r="H7067" s="194">
        <v>665766</v>
      </c>
      <c r="I7067" s="164" t="s">
        <v>16</v>
      </c>
      <c r="L7067" s="164">
        <v>2024</v>
      </c>
      <c r="M7067" s="164" t="s">
        <v>525</v>
      </c>
      <c r="N7067" s="164" t="s">
        <v>569</v>
      </c>
    </row>
    <row r="7068" spans="1:14" s="164" customFormat="1" ht="15" x14ac:dyDescent="0.15">
      <c r="A7068" s="164" t="s">
        <v>521</v>
      </c>
      <c r="B7068" s="164" t="s">
        <v>647</v>
      </c>
      <c r="C7068" s="164" t="s">
        <v>535</v>
      </c>
      <c r="D7068" s="164" t="s">
        <v>525</v>
      </c>
      <c r="E7068" s="164" t="s">
        <v>519</v>
      </c>
      <c r="F7068" s="193">
        <v>45720</v>
      </c>
      <c r="G7068" s="164" t="s">
        <v>650</v>
      </c>
      <c r="H7068" s="194">
        <v>89760</v>
      </c>
      <c r="I7068" s="164" t="s">
        <v>16</v>
      </c>
      <c r="L7068" s="164">
        <v>2024</v>
      </c>
      <c r="M7068" s="164" t="s">
        <v>525</v>
      </c>
      <c r="N7068" s="164" t="s">
        <v>569</v>
      </c>
    </row>
    <row r="7069" spans="1:14" s="164" customFormat="1" ht="15" x14ac:dyDescent="0.15">
      <c r="A7069" s="164" t="s">
        <v>521</v>
      </c>
      <c r="B7069" s="164" t="s">
        <v>647</v>
      </c>
      <c r="C7069" s="164" t="s">
        <v>523</v>
      </c>
      <c r="D7069" s="164" t="s">
        <v>525</v>
      </c>
      <c r="E7069" s="164" t="s">
        <v>519</v>
      </c>
      <c r="F7069" s="193">
        <v>45720</v>
      </c>
      <c r="G7069" s="164" t="s">
        <v>650</v>
      </c>
      <c r="H7069" s="194">
        <v>50118</v>
      </c>
      <c r="I7069" s="164" t="s">
        <v>16</v>
      </c>
      <c r="L7069" s="164">
        <v>2024</v>
      </c>
      <c r="M7069" s="164" t="s">
        <v>525</v>
      </c>
      <c r="N7069" s="164" t="s">
        <v>569</v>
      </c>
    </row>
    <row r="7070" spans="1:14" s="164" customFormat="1" ht="15" x14ac:dyDescent="0.15">
      <c r="A7070" s="164" t="s">
        <v>521</v>
      </c>
      <c r="B7070" s="164" t="s">
        <v>647</v>
      </c>
      <c r="C7070" s="164" t="s">
        <v>535</v>
      </c>
      <c r="D7070" s="164" t="s">
        <v>525</v>
      </c>
      <c r="E7070" s="164" t="s">
        <v>531</v>
      </c>
      <c r="F7070" s="193">
        <v>45720</v>
      </c>
      <c r="G7070" s="164" t="s">
        <v>650</v>
      </c>
      <c r="H7070" s="194">
        <v>66198</v>
      </c>
      <c r="I7070" s="164" t="s">
        <v>16</v>
      </c>
      <c r="L7070" s="164">
        <v>2024</v>
      </c>
      <c r="M7070" s="164" t="s">
        <v>525</v>
      </c>
      <c r="N7070" s="164" t="s">
        <v>569</v>
      </c>
    </row>
    <row r="7071" spans="1:14" s="164" customFormat="1" ht="15" x14ac:dyDescent="0.15">
      <c r="A7071" s="164" t="s">
        <v>521</v>
      </c>
      <c r="B7071" s="164" t="s">
        <v>647</v>
      </c>
      <c r="C7071" s="164" t="s">
        <v>523</v>
      </c>
      <c r="D7071" s="164" t="s">
        <v>525</v>
      </c>
      <c r="E7071" s="164" t="s">
        <v>531</v>
      </c>
      <c r="F7071" s="193">
        <v>45720</v>
      </c>
      <c r="G7071" s="164" t="s">
        <v>650</v>
      </c>
      <c r="H7071" s="194">
        <v>1149170</v>
      </c>
      <c r="I7071" s="164" t="s">
        <v>16</v>
      </c>
      <c r="L7071" s="164">
        <v>2024</v>
      </c>
      <c r="M7071" s="164" t="s">
        <v>525</v>
      </c>
      <c r="N7071" s="164" t="s">
        <v>569</v>
      </c>
    </row>
    <row r="7072" spans="1:14" s="164" customFormat="1" ht="15" x14ac:dyDescent="0.15">
      <c r="A7072" s="164" t="s">
        <v>521</v>
      </c>
      <c r="B7072" s="164" t="s">
        <v>647</v>
      </c>
      <c r="C7072" s="164" t="s">
        <v>523</v>
      </c>
      <c r="D7072" s="164" t="s">
        <v>525</v>
      </c>
      <c r="E7072" s="164" t="s">
        <v>525</v>
      </c>
      <c r="F7072" s="193">
        <v>45720</v>
      </c>
      <c r="G7072" s="164" t="s">
        <v>648</v>
      </c>
      <c r="H7072" s="194">
        <v>3716</v>
      </c>
      <c r="I7072" s="164" t="s">
        <v>16</v>
      </c>
      <c r="L7072" s="164">
        <v>2024</v>
      </c>
      <c r="M7072" s="164" t="s">
        <v>525</v>
      </c>
      <c r="N7072" s="164" t="s">
        <v>569</v>
      </c>
    </row>
    <row r="7073" spans="1:14" s="164" customFormat="1" ht="15" x14ac:dyDescent="0.15">
      <c r="A7073" s="164" t="s">
        <v>521</v>
      </c>
      <c r="B7073" s="164" t="s">
        <v>647</v>
      </c>
      <c r="C7073" s="164" t="s">
        <v>523</v>
      </c>
      <c r="D7073" s="164" t="s">
        <v>525</v>
      </c>
      <c r="E7073" s="164" t="s">
        <v>531</v>
      </c>
      <c r="F7073" s="193">
        <v>45720</v>
      </c>
      <c r="G7073" s="164" t="s">
        <v>648</v>
      </c>
      <c r="H7073" s="194">
        <v>81136</v>
      </c>
      <c r="I7073" s="164" t="s">
        <v>16</v>
      </c>
      <c r="L7073" s="164">
        <v>2024</v>
      </c>
      <c r="M7073" s="164" t="s">
        <v>525</v>
      </c>
      <c r="N7073" s="164" t="s">
        <v>569</v>
      </c>
    </row>
    <row r="7074" spans="1:14" s="164" customFormat="1" ht="15" x14ac:dyDescent="0.15">
      <c r="A7074" s="164" t="s">
        <v>521</v>
      </c>
      <c r="B7074" s="164" t="s">
        <v>647</v>
      </c>
      <c r="C7074" s="164" t="s">
        <v>523</v>
      </c>
      <c r="D7074" s="164" t="s">
        <v>525</v>
      </c>
      <c r="E7074" s="164" t="s">
        <v>525</v>
      </c>
      <c r="F7074" s="193">
        <v>45720</v>
      </c>
      <c r="G7074" s="164" t="s">
        <v>651</v>
      </c>
      <c r="H7074" s="194">
        <v>623597</v>
      </c>
      <c r="I7074" s="164" t="s">
        <v>16</v>
      </c>
      <c r="L7074" s="164">
        <v>2024</v>
      </c>
      <c r="M7074" s="164" t="s">
        <v>525</v>
      </c>
      <c r="N7074" s="164" t="s">
        <v>569</v>
      </c>
    </row>
    <row r="7075" spans="1:14" s="164" customFormat="1" ht="15" x14ac:dyDescent="0.15">
      <c r="A7075" s="164" t="s">
        <v>521</v>
      </c>
      <c r="B7075" s="164" t="s">
        <v>647</v>
      </c>
      <c r="C7075" s="164" t="s">
        <v>523</v>
      </c>
      <c r="D7075" s="164" t="s">
        <v>525</v>
      </c>
      <c r="E7075" s="164" t="s">
        <v>531</v>
      </c>
      <c r="F7075" s="193">
        <v>45720</v>
      </c>
      <c r="G7075" s="164" t="s">
        <v>651</v>
      </c>
      <c r="H7075" s="194">
        <v>438086</v>
      </c>
      <c r="I7075" s="164" t="s">
        <v>16</v>
      </c>
      <c r="L7075" s="164">
        <v>2024</v>
      </c>
      <c r="M7075" s="164" t="s">
        <v>525</v>
      </c>
      <c r="N7075" s="164" t="s">
        <v>569</v>
      </c>
    </row>
    <row r="7076" spans="1:14" s="164" customFormat="1" ht="15" x14ac:dyDescent="0.15">
      <c r="A7076" s="164" t="s">
        <v>521</v>
      </c>
      <c r="B7076" s="164" t="s">
        <v>647</v>
      </c>
      <c r="C7076" s="164" t="s">
        <v>523</v>
      </c>
      <c r="D7076" s="164" t="s">
        <v>525</v>
      </c>
      <c r="E7076" s="164" t="s">
        <v>525</v>
      </c>
      <c r="F7076" s="193">
        <v>45720</v>
      </c>
      <c r="G7076" s="164" t="s">
        <v>649</v>
      </c>
      <c r="H7076" s="194">
        <v>4981959</v>
      </c>
      <c r="I7076" s="164" t="s">
        <v>16</v>
      </c>
      <c r="L7076" s="164">
        <v>2024</v>
      </c>
      <c r="M7076" s="164" t="s">
        <v>525</v>
      </c>
      <c r="N7076" s="164" t="s">
        <v>569</v>
      </c>
    </row>
    <row r="7077" spans="1:14" s="164" customFormat="1" ht="15" x14ac:dyDescent="0.15">
      <c r="A7077" s="164" t="s">
        <v>521</v>
      </c>
      <c r="B7077" s="164" t="s">
        <v>647</v>
      </c>
      <c r="C7077" s="164" t="s">
        <v>523</v>
      </c>
      <c r="D7077" s="164" t="s">
        <v>525</v>
      </c>
      <c r="E7077" s="164" t="s">
        <v>531</v>
      </c>
      <c r="F7077" s="193">
        <v>45720</v>
      </c>
      <c r="G7077" s="164" t="s">
        <v>649</v>
      </c>
      <c r="H7077" s="194">
        <v>472417</v>
      </c>
      <c r="I7077" s="164" t="s">
        <v>16</v>
      </c>
      <c r="L7077" s="164">
        <v>2024</v>
      </c>
      <c r="M7077" s="164" t="s">
        <v>525</v>
      </c>
      <c r="N7077" s="164" t="s">
        <v>569</v>
      </c>
    </row>
    <row r="7078" spans="1:14" s="164" customFormat="1" ht="15" x14ac:dyDescent="0.15">
      <c r="A7078" s="164" t="s">
        <v>521</v>
      </c>
      <c r="B7078" s="164" t="s">
        <v>647</v>
      </c>
      <c r="C7078" s="164" t="s">
        <v>523</v>
      </c>
      <c r="D7078" s="164" t="s">
        <v>525</v>
      </c>
      <c r="E7078" s="164" t="s">
        <v>531</v>
      </c>
      <c r="F7078" s="193">
        <v>45720</v>
      </c>
      <c r="G7078" s="164" t="s">
        <v>652</v>
      </c>
      <c r="H7078" s="194">
        <v>338514</v>
      </c>
      <c r="I7078" s="164" t="s">
        <v>16</v>
      </c>
      <c r="L7078" s="164">
        <v>2024</v>
      </c>
      <c r="M7078" s="164" t="s">
        <v>525</v>
      </c>
      <c r="N7078" s="164" t="s">
        <v>569</v>
      </c>
    </row>
    <row r="7079" spans="1:14" s="164" customFormat="1" ht="15" x14ac:dyDescent="0.15">
      <c r="A7079" s="164" t="s">
        <v>521</v>
      </c>
      <c r="B7079" s="164" t="s">
        <v>638</v>
      </c>
      <c r="C7079" s="164" t="s">
        <v>523</v>
      </c>
      <c r="D7079" s="164" t="s">
        <v>525</v>
      </c>
      <c r="E7079" s="164" t="s">
        <v>519</v>
      </c>
      <c r="F7079" s="193">
        <v>45720</v>
      </c>
      <c r="G7079" s="164" t="s">
        <v>619</v>
      </c>
      <c r="H7079" s="194">
        <v>250250</v>
      </c>
      <c r="I7079" s="164" t="s">
        <v>22</v>
      </c>
      <c r="L7079" s="164">
        <v>2024</v>
      </c>
      <c r="M7079" s="164" t="s">
        <v>525</v>
      </c>
      <c r="N7079" s="164" t="s">
        <v>569</v>
      </c>
    </row>
    <row r="7080" spans="1:14" s="164" customFormat="1" ht="15" x14ac:dyDescent="0.15">
      <c r="A7080" s="164" t="s">
        <v>521</v>
      </c>
      <c r="B7080" s="164" t="s">
        <v>617</v>
      </c>
      <c r="C7080" s="164" t="s">
        <v>523</v>
      </c>
      <c r="D7080" s="164" t="s">
        <v>525</v>
      </c>
      <c r="E7080" s="164" t="s">
        <v>531</v>
      </c>
      <c r="F7080" s="193">
        <v>45719</v>
      </c>
      <c r="G7080" s="164" t="s">
        <v>619</v>
      </c>
      <c r="H7080" s="194">
        <v>118580</v>
      </c>
      <c r="I7080" s="164" t="s">
        <v>22</v>
      </c>
      <c r="L7080" s="164">
        <v>2024</v>
      </c>
      <c r="M7080" s="164" t="s">
        <v>525</v>
      </c>
      <c r="N7080" s="164" t="s">
        <v>569</v>
      </c>
    </row>
    <row r="7081" spans="1:14" s="164" customFormat="1" ht="15" x14ac:dyDescent="0.15">
      <c r="A7081" s="164" t="s">
        <v>521</v>
      </c>
      <c r="B7081" s="164" t="s">
        <v>586</v>
      </c>
      <c r="C7081" s="164" t="s">
        <v>523</v>
      </c>
      <c r="D7081" s="164" t="s">
        <v>525</v>
      </c>
      <c r="E7081" s="164" t="s">
        <v>531</v>
      </c>
      <c r="F7081" s="193">
        <v>45719</v>
      </c>
      <c r="G7081" s="164" t="s">
        <v>619</v>
      </c>
      <c r="H7081" s="194">
        <v>288288</v>
      </c>
      <c r="I7081" s="164" t="s">
        <v>22</v>
      </c>
      <c r="L7081" s="164">
        <v>2024</v>
      </c>
      <c r="M7081" s="164" t="s">
        <v>525</v>
      </c>
      <c r="N7081" s="164" t="s">
        <v>569</v>
      </c>
    </row>
    <row r="7082" spans="1:14" s="164" customFormat="1" ht="15" x14ac:dyDescent="0.15">
      <c r="A7082" s="164" t="s">
        <v>521</v>
      </c>
      <c r="B7082" s="164" t="s">
        <v>617</v>
      </c>
      <c r="C7082" s="164" t="s">
        <v>523</v>
      </c>
      <c r="D7082" s="164" t="s">
        <v>525</v>
      </c>
      <c r="E7082" s="164" t="s">
        <v>531</v>
      </c>
      <c r="F7082" s="193">
        <v>45719</v>
      </c>
      <c r="G7082" s="164" t="s">
        <v>724</v>
      </c>
      <c r="H7082" s="194">
        <v>73656</v>
      </c>
      <c r="I7082" s="164" t="s">
        <v>22</v>
      </c>
      <c r="L7082" s="164">
        <v>2024</v>
      </c>
      <c r="M7082" s="164" t="s">
        <v>525</v>
      </c>
      <c r="N7082" s="164" t="s">
        <v>569</v>
      </c>
    </row>
    <row r="7083" spans="1:14" s="164" customFormat="1" ht="15" x14ac:dyDescent="0.15">
      <c r="A7083" s="164" t="s">
        <v>521</v>
      </c>
      <c r="B7083" s="164" t="s">
        <v>647</v>
      </c>
      <c r="C7083" s="164" t="s">
        <v>523</v>
      </c>
      <c r="D7083" s="164" t="s">
        <v>525</v>
      </c>
      <c r="E7083" s="164" t="s">
        <v>531</v>
      </c>
      <c r="F7083" s="193">
        <v>45719</v>
      </c>
      <c r="G7083" s="164" t="s">
        <v>653</v>
      </c>
      <c r="H7083" s="194">
        <v>80036</v>
      </c>
      <c r="I7083" s="164" t="s">
        <v>22</v>
      </c>
      <c r="L7083" s="164">
        <v>2024</v>
      </c>
      <c r="M7083" s="164" t="s">
        <v>525</v>
      </c>
      <c r="N7083" s="164" t="s">
        <v>569</v>
      </c>
    </row>
    <row r="7084" spans="1:14" s="164" customFormat="1" ht="15" x14ac:dyDescent="0.15">
      <c r="A7084" s="164" t="s">
        <v>521</v>
      </c>
      <c r="B7084" s="164" t="s">
        <v>617</v>
      </c>
      <c r="C7084" s="164" t="s">
        <v>523</v>
      </c>
      <c r="D7084" s="164" t="s">
        <v>525</v>
      </c>
      <c r="E7084" s="164" t="s">
        <v>525</v>
      </c>
      <c r="F7084" s="193">
        <v>45719</v>
      </c>
      <c r="G7084" s="164" t="s">
        <v>568</v>
      </c>
      <c r="H7084" s="194">
        <v>37613</v>
      </c>
      <c r="I7084" s="164" t="s">
        <v>22</v>
      </c>
      <c r="L7084" s="164">
        <v>2024</v>
      </c>
      <c r="M7084" s="164" t="s">
        <v>525</v>
      </c>
      <c r="N7084" s="164" t="s">
        <v>569</v>
      </c>
    </row>
    <row r="7085" spans="1:14" s="164" customFormat="1" ht="15" x14ac:dyDescent="0.15">
      <c r="A7085" s="164" t="s">
        <v>521</v>
      </c>
      <c r="B7085" s="164" t="s">
        <v>617</v>
      </c>
      <c r="C7085" s="164" t="s">
        <v>523</v>
      </c>
      <c r="D7085" s="164" t="s">
        <v>525</v>
      </c>
      <c r="E7085" s="164" t="s">
        <v>531</v>
      </c>
      <c r="F7085" s="193">
        <v>45719</v>
      </c>
      <c r="G7085" s="164" t="s">
        <v>589</v>
      </c>
      <c r="H7085" s="194">
        <v>964392</v>
      </c>
      <c r="I7085" s="164" t="s">
        <v>22</v>
      </c>
      <c r="L7085" s="164">
        <v>2024</v>
      </c>
      <c r="M7085" s="164" t="s">
        <v>525</v>
      </c>
      <c r="N7085" s="164" t="s">
        <v>569</v>
      </c>
    </row>
    <row r="7086" spans="1:14" s="164" customFormat="1" ht="15" x14ac:dyDescent="0.15">
      <c r="A7086" s="164" t="s">
        <v>521</v>
      </c>
      <c r="B7086" s="164" t="s">
        <v>617</v>
      </c>
      <c r="C7086" s="164" t="s">
        <v>523</v>
      </c>
      <c r="D7086" s="164" t="s">
        <v>525</v>
      </c>
      <c r="E7086" s="164" t="s">
        <v>525</v>
      </c>
      <c r="F7086" s="193">
        <v>45719</v>
      </c>
      <c r="G7086" s="164" t="s">
        <v>23</v>
      </c>
      <c r="H7086" s="194">
        <v>203293</v>
      </c>
      <c r="I7086" s="164" t="s">
        <v>22</v>
      </c>
      <c r="L7086" s="164">
        <v>2024</v>
      </c>
      <c r="M7086" s="164" t="s">
        <v>525</v>
      </c>
      <c r="N7086" s="164" t="s">
        <v>569</v>
      </c>
    </row>
    <row r="7087" spans="1:14" s="164" customFormat="1" ht="15" x14ac:dyDescent="0.15">
      <c r="A7087" s="164" t="s">
        <v>521</v>
      </c>
      <c r="B7087" s="164" t="s">
        <v>617</v>
      </c>
      <c r="C7087" s="164" t="s">
        <v>523</v>
      </c>
      <c r="D7087" s="164" t="s">
        <v>525</v>
      </c>
      <c r="E7087" s="164" t="s">
        <v>531</v>
      </c>
      <c r="F7087" s="193">
        <v>45719</v>
      </c>
      <c r="G7087" s="164" t="s">
        <v>23</v>
      </c>
      <c r="H7087" s="194">
        <v>1675003</v>
      </c>
      <c r="I7087" s="164" t="s">
        <v>22</v>
      </c>
      <c r="L7087" s="164">
        <v>2024</v>
      </c>
      <c r="M7087" s="164" t="s">
        <v>525</v>
      </c>
      <c r="N7087" s="164" t="s">
        <v>569</v>
      </c>
    </row>
    <row r="7088" spans="1:14" s="164" customFormat="1" ht="15" x14ac:dyDescent="0.15">
      <c r="A7088" s="164" t="s">
        <v>521</v>
      </c>
      <c r="B7088" s="164" t="s">
        <v>617</v>
      </c>
      <c r="C7088" s="164" t="s">
        <v>523</v>
      </c>
      <c r="D7088" s="164" t="s">
        <v>525</v>
      </c>
      <c r="E7088" s="164" t="s">
        <v>531</v>
      </c>
      <c r="F7088" s="193">
        <v>45719</v>
      </c>
      <c r="G7088" s="164" t="s">
        <v>720</v>
      </c>
      <c r="H7088" s="194">
        <v>187000</v>
      </c>
      <c r="I7088" s="164" t="s">
        <v>22</v>
      </c>
      <c r="L7088" s="164">
        <v>2024</v>
      </c>
      <c r="M7088" s="164" t="s">
        <v>525</v>
      </c>
      <c r="N7088" s="164" t="s">
        <v>569</v>
      </c>
    </row>
    <row r="7089" spans="1:14" s="164" customFormat="1" ht="15" x14ac:dyDescent="0.15">
      <c r="A7089" s="164" t="s">
        <v>521</v>
      </c>
      <c r="B7089" s="164" t="s">
        <v>647</v>
      </c>
      <c r="C7089" s="164" t="s">
        <v>523</v>
      </c>
      <c r="D7089" s="164" t="s">
        <v>525</v>
      </c>
      <c r="E7089" s="164" t="s">
        <v>525</v>
      </c>
      <c r="F7089" s="193">
        <v>45719</v>
      </c>
      <c r="G7089" s="164" t="s">
        <v>650</v>
      </c>
      <c r="H7089" s="194">
        <v>2373116</v>
      </c>
      <c r="I7089" s="164" t="s">
        <v>16</v>
      </c>
      <c r="L7089" s="164">
        <v>2024</v>
      </c>
      <c r="M7089" s="164" t="s">
        <v>525</v>
      </c>
      <c r="N7089" s="164" t="s">
        <v>569</v>
      </c>
    </row>
    <row r="7090" spans="1:14" s="164" customFormat="1" ht="15" x14ac:dyDescent="0.15">
      <c r="A7090" s="164" t="s">
        <v>521</v>
      </c>
      <c r="B7090" s="164" t="s">
        <v>647</v>
      </c>
      <c r="C7090" s="164" t="s">
        <v>535</v>
      </c>
      <c r="D7090" s="164" t="s">
        <v>525</v>
      </c>
      <c r="E7090" s="164" t="s">
        <v>519</v>
      </c>
      <c r="F7090" s="193">
        <v>45719</v>
      </c>
      <c r="G7090" s="164" t="s">
        <v>650</v>
      </c>
      <c r="H7090" s="194">
        <v>14960</v>
      </c>
      <c r="I7090" s="164" t="s">
        <v>16</v>
      </c>
      <c r="L7090" s="164">
        <v>2024</v>
      </c>
      <c r="M7090" s="164" t="s">
        <v>525</v>
      </c>
      <c r="N7090" s="164" t="s">
        <v>569</v>
      </c>
    </row>
    <row r="7091" spans="1:14" s="164" customFormat="1" ht="15" x14ac:dyDescent="0.15">
      <c r="A7091" s="164" t="s">
        <v>521</v>
      </c>
      <c r="B7091" s="164" t="s">
        <v>647</v>
      </c>
      <c r="C7091" s="164" t="s">
        <v>523</v>
      </c>
      <c r="D7091" s="164" t="s">
        <v>525</v>
      </c>
      <c r="E7091" s="164" t="s">
        <v>519</v>
      </c>
      <c r="F7091" s="193">
        <v>45719</v>
      </c>
      <c r="G7091" s="164" t="s">
        <v>650</v>
      </c>
      <c r="H7091" s="194">
        <v>162653</v>
      </c>
      <c r="I7091" s="164" t="s">
        <v>16</v>
      </c>
      <c r="L7091" s="164">
        <v>2024</v>
      </c>
      <c r="M7091" s="164" t="s">
        <v>525</v>
      </c>
      <c r="N7091" s="164" t="s">
        <v>569</v>
      </c>
    </row>
    <row r="7092" spans="1:14" s="164" customFormat="1" ht="15" x14ac:dyDescent="0.15">
      <c r="A7092" s="164" t="s">
        <v>521</v>
      </c>
      <c r="B7092" s="164" t="s">
        <v>647</v>
      </c>
      <c r="C7092" s="164" t="s">
        <v>523</v>
      </c>
      <c r="D7092" s="164" t="s">
        <v>525</v>
      </c>
      <c r="E7092" s="164" t="s">
        <v>531</v>
      </c>
      <c r="F7092" s="193">
        <v>45719</v>
      </c>
      <c r="G7092" s="164" t="s">
        <v>650</v>
      </c>
      <c r="H7092" s="194">
        <v>2434144</v>
      </c>
      <c r="I7092" s="164" t="s">
        <v>16</v>
      </c>
      <c r="L7092" s="164">
        <v>2024</v>
      </c>
      <c r="M7092" s="164" t="s">
        <v>525</v>
      </c>
      <c r="N7092" s="164" t="s">
        <v>569</v>
      </c>
    </row>
    <row r="7093" spans="1:14" s="164" customFormat="1" ht="15" x14ac:dyDescent="0.15">
      <c r="A7093" s="164" t="s">
        <v>521</v>
      </c>
      <c r="B7093" s="164" t="s">
        <v>647</v>
      </c>
      <c r="C7093" s="164" t="s">
        <v>523</v>
      </c>
      <c r="D7093" s="164" t="s">
        <v>525</v>
      </c>
      <c r="E7093" s="164" t="s">
        <v>525</v>
      </c>
      <c r="F7093" s="193">
        <v>45719</v>
      </c>
      <c r="G7093" s="164" t="s">
        <v>648</v>
      </c>
      <c r="H7093" s="194">
        <v>1063</v>
      </c>
      <c r="I7093" s="164" t="s">
        <v>16</v>
      </c>
      <c r="L7093" s="164">
        <v>2024</v>
      </c>
      <c r="M7093" s="164" t="s">
        <v>525</v>
      </c>
      <c r="N7093" s="164" t="s">
        <v>569</v>
      </c>
    </row>
    <row r="7094" spans="1:14" s="164" customFormat="1" ht="15" x14ac:dyDescent="0.15">
      <c r="A7094" s="164" t="s">
        <v>521</v>
      </c>
      <c r="B7094" s="164" t="s">
        <v>647</v>
      </c>
      <c r="C7094" s="164" t="s">
        <v>523</v>
      </c>
      <c r="D7094" s="164" t="s">
        <v>525</v>
      </c>
      <c r="E7094" s="164" t="s">
        <v>531</v>
      </c>
      <c r="F7094" s="193">
        <v>45719</v>
      </c>
      <c r="G7094" s="164" t="s">
        <v>648</v>
      </c>
      <c r="H7094" s="194">
        <v>124573</v>
      </c>
      <c r="I7094" s="164" t="s">
        <v>16</v>
      </c>
      <c r="L7094" s="164">
        <v>2024</v>
      </c>
      <c r="M7094" s="164" t="s">
        <v>525</v>
      </c>
      <c r="N7094" s="164" t="s">
        <v>569</v>
      </c>
    </row>
    <row r="7095" spans="1:14" s="164" customFormat="1" ht="15" x14ac:dyDescent="0.15">
      <c r="A7095" s="164" t="s">
        <v>521</v>
      </c>
      <c r="B7095" s="164" t="s">
        <v>647</v>
      </c>
      <c r="C7095" s="164" t="s">
        <v>523</v>
      </c>
      <c r="D7095" s="164" t="s">
        <v>525</v>
      </c>
      <c r="E7095" s="164" t="s">
        <v>525</v>
      </c>
      <c r="F7095" s="193">
        <v>45719</v>
      </c>
      <c r="G7095" s="164" t="s">
        <v>658</v>
      </c>
      <c r="H7095" s="194">
        <v>1540</v>
      </c>
      <c r="I7095" s="164" t="s">
        <v>16</v>
      </c>
      <c r="L7095" s="164">
        <v>2024</v>
      </c>
      <c r="M7095" s="164" t="s">
        <v>525</v>
      </c>
      <c r="N7095" s="164" t="s">
        <v>569</v>
      </c>
    </row>
    <row r="7096" spans="1:14" s="164" customFormat="1" ht="15" x14ac:dyDescent="0.15">
      <c r="A7096" s="164" t="s">
        <v>521</v>
      </c>
      <c r="B7096" s="164" t="s">
        <v>647</v>
      </c>
      <c r="C7096" s="164" t="s">
        <v>523</v>
      </c>
      <c r="D7096" s="164" t="s">
        <v>525</v>
      </c>
      <c r="E7096" s="164" t="s">
        <v>525</v>
      </c>
      <c r="F7096" s="193">
        <v>45719</v>
      </c>
      <c r="G7096" s="164" t="s">
        <v>651</v>
      </c>
      <c r="H7096" s="194">
        <v>41912</v>
      </c>
      <c r="I7096" s="164" t="s">
        <v>16</v>
      </c>
      <c r="L7096" s="164">
        <v>2024</v>
      </c>
      <c r="M7096" s="164" t="s">
        <v>525</v>
      </c>
      <c r="N7096" s="164" t="s">
        <v>569</v>
      </c>
    </row>
    <row r="7097" spans="1:14" s="164" customFormat="1" ht="15" x14ac:dyDescent="0.15">
      <c r="A7097" s="164" t="s">
        <v>521</v>
      </c>
      <c r="B7097" s="164" t="s">
        <v>647</v>
      </c>
      <c r="C7097" s="164" t="s">
        <v>523</v>
      </c>
      <c r="D7097" s="164" t="s">
        <v>525</v>
      </c>
      <c r="E7097" s="164" t="s">
        <v>531</v>
      </c>
      <c r="F7097" s="193">
        <v>45719</v>
      </c>
      <c r="G7097" s="164" t="s">
        <v>651</v>
      </c>
      <c r="H7097" s="194">
        <v>264992</v>
      </c>
      <c r="I7097" s="164" t="s">
        <v>16</v>
      </c>
      <c r="L7097" s="164">
        <v>2024</v>
      </c>
      <c r="M7097" s="164" t="s">
        <v>525</v>
      </c>
      <c r="N7097" s="164" t="s">
        <v>569</v>
      </c>
    </row>
    <row r="7098" spans="1:14" s="164" customFormat="1" ht="15" x14ac:dyDescent="0.15">
      <c r="A7098" s="164" t="s">
        <v>521</v>
      </c>
      <c r="B7098" s="164" t="s">
        <v>647</v>
      </c>
      <c r="C7098" s="164" t="s">
        <v>523</v>
      </c>
      <c r="D7098" s="164" t="s">
        <v>525</v>
      </c>
      <c r="E7098" s="164" t="s">
        <v>525</v>
      </c>
      <c r="F7098" s="193">
        <v>45719</v>
      </c>
      <c r="G7098" s="164" t="s">
        <v>649</v>
      </c>
      <c r="H7098" s="194">
        <v>410128</v>
      </c>
      <c r="I7098" s="164" t="s">
        <v>16</v>
      </c>
      <c r="L7098" s="164">
        <v>2024</v>
      </c>
      <c r="M7098" s="164" t="s">
        <v>525</v>
      </c>
      <c r="N7098" s="164" t="s">
        <v>569</v>
      </c>
    </row>
    <row r="7099" spans="1:14" s="164" customFormat="1" ht="15" x14ac:dyDescent="0.15">
      <c r="A7099" s="164" t="s">
        <v>521</v>
      </c>
      <c r="B7099" s="164" t="s">
        <v>647</v>
      </c>
      <c r="C7099" s="164" t="s">
        <v>523</v>
      </c>
      <c r="D7099" s="164" t="s">
        <v>525</v>
      </c>
      <c r="E7099" s="164" t="s">
        <v>531</v>
      </c>
      <c r="F7099" s="193">
        <v>45719</v>
      </c>
      <c r="G7099" s="164" t="s">
        <v>649</v>
      </c>
      <c r="H7099" s="194">
        <v>555577</v>
      </c>
      <c r="I7099" s="164" t="s">
        <v>16</v>
      </c>
      <c r="L7099" s="164">
        <v>2024</v>
      </c>
      <c r="M7099" s="164" t="s">
        <v>525</v>
      </c>
      <c r="N7099" s="164" t="s">
        <v>569</v>
      </c>
    </row>
    <row r="7100" spans="1:14" s="164" customFormat="1" ht="15" x14ac:dyDescent="0.15">
      <c r="A7100" s="164" t="s">
        <v>521</v>
      </c>
      <c r="B7100" s="164" t="s">
        <v>647</v>
      </c>
      <c r="C7100" s="164" t="s">
        <v>523</v>
      </c>
      <c r="D7100" s="164" t="s">
        <v>525</v>
      </c>
      <c r="E7100" s="164" t="s">
        <v>531</v>
      </c>
      <c r="F7100" s="193">
        <v>45719</v>
      </c>
      <c r="G7100" s="164" t="s">
        <v>652</v>
      </c>
      <c r="H7100" s="194">
        <v>257083</v>
      </c>
      <c r="I7100" s="164" t="s">
        <v>16</v>
      </c>
      <c r="L7100" s="164">
        <v>2024</v>
      </c>
      <c r="M7100" s="164" t="s">
        <v>525</v>
      </c>
      <c r="N7100" s="164" t="s">
        <v>569</v>
      </c>
    </row>
    <row r="7101" spans="1:14" s="164" customFormat="1" ht="15" x14ac:dyDescent="0.15">
      <c r="A7101" s="164" t="s">
        <v>521</v>
      </c>
      <c r="B7101" s="164" t="s">
        <v>647</v>
      </c>
      <c r="C7101" s="164" t="s">
        <v>523</v>
      </c>
      <c r="D7101" s="164" t="s">
        <v>525</v>
      </c>
      <c r="E7101" s="164" t="s">
        <v>525</v>
      </c>
      <c r="F7101" s="193">
        <v>45716</v>
      </c>
      <c r="G7101" s="164" t="s">
        <v>650</v>
      </c>
      <c r="H7101" s="194">
        <v>601902</v>
      </c>
      <c r="I7101" s="164" t="s">
        <v>16</v>
      </c>
      <c r="L7101" s="164">
        <v>2024</v>
      </c>
      <c r="M7101" s="164" t="s">
        <v>525</v>
      </c>
      <c r="N7101" s="164" t="s">
        <v>569</v>
      </c>
    </row>
    <row r="7102" spans="1:14" s="164" customFormat="1" ht="15" x14ac:dyDescent="0.15">
      <c r="A7102" s="164" t="s">
        <v>521</v>
      </c>
      <c r="B7102" s="164" t="s">
        <v>647</v>
      </c>
      <c r="C7102" s="164" t="s">
        <v>523</v>
      </c>
      <c r="D7102" s="164" t="s">
        <v>525</v>
      </c>
      <c r="E7102" s="164" t="s">
        <v>519</v>
      </c>
      <c r="F7102" s="193">
        <v>45716</v>
      </c>
      <c r="G7102" s="164" t="s">
        <v>650</v>
      </c>
      <c r="H7102" s="194">
        <v>25210</v>
      </c>
      <c r="I7102" s="164" t="s">
        <v>16</v>
      </c>
      <c r="L7102" s="164">
        <v>2024</v>
      </c>
      <c r="M7102" s="164" t="s">
        <v>525</v>
      </c>
      <c r="N7102" s="164" t="s">
        <v>569</v>
      </c>
    </row>
    <row r="7103" spans="1:14" s="164" customFormat="1" ht="15" x14ac:dyDescent="0.15">
      <c r="A7103" s="164" t="s">
        <v>521</v>
      </c>
      <c r="B7103" s="164" t="s">
        <v>647</v>
      </c>
      <c r="C7103" s="164" t="s">
        <v>523</v>
      </c>
      <c r="D7103" s="164" t="s">
        <v>525</v>
      </c>
      <c r="E7103" s="164" t="s">
        <v>531</v>
      </c>
      <c r="F7103" s="193">
        <v>45716</v>
      </c>
      <c r="G7103" s="164" t="s">
        <v>650</v>
      </c>
      <c r="H7103" s="194">
        <v>1098909</v>
      </c>
      <c r="I7103" s="164" t="s">
        <v>16</v>
      </c>
      <c r="L7103" s="164">
        <v>2024</v>
      </c>
      <c r="M7103" s="164" t="s">
        <v>525</v>
      </c>
      <c r="N7103" s="164" t="s">
        <v>569</v>
      </c>
    </row>
    <row r="7104" spans="1:14" s="164" customFormat="1" ht="15" x14ac:dyDescent="0.15">
      <c r="A7104" s="164" t="s">
        <v>521</v>
      </c>
      <c r="B7104" s="164" t="s">
        <v>647</v>
      </c>
      <c r="C7104" s="164" t="s">
        <v>523</v>
      </c>
      <c r="D7104" s="164" t="s">
        <v>525</v>
      </c>
      <c r="E7104" s="164" t="s">
        <v>525</v>
      </c>
      <c r="F7104" s="193">
        <v>45716</v>
      </c>
      <c r="G7104" s="164" t="s">
        <v>648</v>
      </c>
      <c r="H7104" s="194">
        <v>145112</v>
      </c>
      <c r="I7104" s="164" t="s">
        <v>16</v>
      </c>
      <c r="L7104" s="164">
        <v>2024</v>
      </c>
      <c r="M7104" s="164" t="s">
        <v>525</v>
      </c>
      <c r="N7104" s="164" t="s">
        <v>569</v>
      </c>
    </row>
    <row r="7105" spans="1:14" s="164" customFormat="1" ht="15" x14ac:dyDescent="0.15">
      <c r="A7105" s="164" t="s">
        <v>521</v>
      </c>
      <c r="B7105" s="164" t="s">
        <v>647</v>
      </c>
      <c r="C7105" s="164" t="s">
        <v>523</v>
      </c>
      <c r="D7105" s="164" t="s">
        <v>525</v>
      </c>
      <c r="E7105" s="164" t="s">
        <v>531</v>
      </c>
      <c r="F7105" s="193">
        <v>45716</v>
      </c>
      <c r="G7105" s="164" t="s">
        <v>648</v>
      </c>
      <c r="H7105" s="194">
        <v>78558</v>
      </c>
      <c r="I7105" s="164" t="s">
        <v>16</v>
      </c>
      <c r="L7105" s="164">
        <v>2024</v>
      </c>
      <c r="M7105" s="164" t="s">
        <v>525</v>
      </c>
      <c r="N7105" s="164" t="s">
        <v>569</v>
      </c>
    </row>
    <row r="7106" spans="1:14" s="164" customFormat="1" ht="15" x14ac:dyDescent="0.15">
      <c r="A7106" s="164" t="s">
        <v>521</v>
      </c>
      <c r="B7106" s="164" t="s">
        <v>647</v>
      </c>
      <c r="C7106" s="164" t="s">
        <v>523</v>
      </c>
      <c r="D7106" s="164" t="s">
        <v>525</v>
      </c>
      <c r="E7106" s="164" t="s">
        <v>525</v>
      </c>
      <c r="F7106" s="193">
        <v>45716</v>
      </c>
      <c r="G7106" s="164" t="s">
        <v>658</v>
      </c>
      <c r="H7106" s="194">
        <v>27170</v>
      </c>
      <c r="I7106" s="164" t="s">
        <v>16</v>
      </c>
      <c r="L7106" s="164">
        <v>2024</v>
      </c>
      <c r="M7106" s="164" t="s">
        <v>525</v>
      </c>
      <c r="N7106" s="164" t="s">
        <v>569</v>
      </c>
    </row>
    <row r="7107" spans="1:14" s="164" customFormat="1" ht="15" x14ac:dyDescent="0.15">
      <c r="A7107" s="164" t="s">
        <v>521</v>
      </c>
      <c r="B7107" s="164" t="s">
        <v>647</v>
      </c>
      <c r="C7107" s="164" t="s">
        <v>523</v>
      </c>
      <c r="D7107" s="164" t="s">
        <v>525</v>
      </c>
      <c r="E7107" s="164" t="s">
        <v>525</v>
      </c>
      <c r="F7107" s="193">
        <v>45716</v>
      </c>
      <c r="G7107" s="164" t="s">
        <v>651</v>
      </c>
      <c r="H7107" s="194">
        <v>73361</v>
      </c>
      <c r="I7107" s="164" t="s">
        <v>16</v>
      </c>
      <c r="L7107" s="164">
        <v>2024</v>
      </c>
      <c r="M7107" s="164" t="s">
        <v>525</v>
      </c>
      <c r="N7107" s="164" t="s">
        <v>569</v>
      </c>
    </row>
    <row r="7108" spans="1:14" s="164" customFormat="1" ht="15" x14ac:dyDescent="0.15">
      <c r="A7108" s="164" t="s">
        <v>521</v>
      </c>
      <c r="B7108" s="164" t="s">
        <v>647</v>
      </c>
      <c r="C7108" s="164" t="s">
        <v>523</v>
      </c>
      <c r="D7108" s="164" t="s">
        <v>525</v>
      </c>
      <c r="E7108" s="164" t="s">
        <v>525</v>
      </c>
      <c r="F7108" s="193">
        <v>45716</v>
      </c>
      <c r="G7108" s="164" t="s">
        <v>649</v>
      </c>
      <c r="H7108" s="194">
        <v>233376</v>
      </c>
      <c r="I7108" s="164" t="s">
        <v>16</v>
      </c>
      <c r="L7108" s="164">
        <v>2024</v>
      </c>
      <c r="M7108" s="164" t="s">
        <v>525</v>
      </c>
      <c r="N7108" s="164" t="s">
        <v>569</v>
      </c>
    </row>
    <row r="7109" spans="1:14" s="164" customFormat="1" ht="15" x14ac:dyDescent="0.15">
      <c r="A7109" s="164" t="s">
        <v>521</v>
      </c>
      <c r="B7109" s="164" t="s">
        <v>647</v>
      </c>
      <c r="C7109" s="164" t="s">
        <v>523</v>
      </c>
      <c r="D7109" s="164" t="s">
        <v>525</v>
      </c>
      <c r="E7109" s="164" t="s">
        <v>531</v>
      </c>
      <c r="F7109" s="193">
        <v>45716</v>
      </c>
      <c r="G7109" s="164" t="s">
        <v>649</v>
      </c>
      <c r="H7109" s="194">
        <v>91366</v>
      </c>
      <c r="I7109" s="164" t="s">
        <v>16</v>
      </c>
      <c r="L7109" s="164">
        <v>2024</v>
      </c>
      <c r="M7109" s="164" t="s">
        <v>525</v>
      </c>
      <c r="N7109" s="164" t="s">
        <v>569</v>
      </c>
    </row>
    <row r="7110" spans="1:14" s="164" customFormat="1" ht="15" x14ac:dyDescent="0.15">
      <c r="A7110" s="164" t="s">
        <v>521</v>
      </c>
      <c r="B7110" s="164" t="s">
        <v>617</v>
      </c>
      <c r="C7110" s="164" t="s">
        <v>523</v>
      </c>
      <c r="D7110" s="164" t="s">
        <v>525</v>
      </c>
      <c r="E7110" s="164" t="s">
        <v>531</v>
      </c>
      <c r="F7110" s="193">
        <v>45716</v>
      </c>
      <c r="G7110" s="164" t="s">
        <v>620</v>
      </c>
      <c r="H7110" s="194">
        <v>128700</v>
      </c>
      <c r="I7110" s="164" t="s">
        <v>22</v>
      </c>
      <c r="L7110" s="164">
        <v>2024</v>
      </c>
      <c r="M7110" s="164" t="s">
        <v>525</v>
      </c>
      <c r="N7110" s="164" t="s">
        <v>569</v>
      </c>
    </row>
    <row r="7111" spans="1:14" s="164" customFormat="1" ht="15" x14ac:dyDescent="0.15">
      <c r="A7111" s="164" t="s">
        <v>521</v>
      </c>
      <c r="B7111" s="164" t="s">
        <v>617</v>
      </c>
      <c r="C7111" s="164" t="s">
        <v>523</v>
      </c>
      <c r="D7111" s="164" t="s">
        <v>525</v>
      </c>
      <c r="E7111" s="164" t="s">
        <v>531</v>
      </c>
      <c r="F7111" s="193">
        <v>45716</v>
      </c>
      <c r="G7111" s="164" t="s">
        <v>724</v>
      </c>
      <c r="H7111" s="194">
        <v>736560</v>
      </c>
      <c r="I7111" s="164" t="s">
        <v>22</v>
      </c>
      <c r="L7111" s="164">
        <v>2024</v>
      </c>
      <c r="M7111" s="164" t="s">
        <v>525</v>
      </c>
      <c r="N7111" s="164" t="s">
        <v>569</v>
      </c>
    </row>
    <row r="7112" spans="1:14" s="164" customFormat="1" ht="15" x14ac:dyDescent="0.15">
      <c r="A7112" s="164" t="s">
        <v>521</v>
      </c>
      <c r="B7112" s="164" t="s">
        <v>617</v>
      </c>
      <c r="C7112" s="164" t="s">
        <v>523</v>
      </c>
      <c r="D7112" s="164" t="s">
        <v>525</v>
      </c>
      <c r="E7112" s="164" t="s">
        <v>531</v>
      </c>
      <c r="F7112" s="193">
        <v>45716</v>
      </c>
      <c r="G7112" s="164" t="s">
        <v>587</v>
      </c>
      <c r="H7112" s="194">
        <v>126522</v>
      </c>
      <c r="I7112" s="164" t="s">
        <v>22</v>
      </c>
      <c r="L7112" s="164">
        <v>2024</v>
      </c>
      <c r="M7112" s="164" t="s">
        <v>525</v>
      </c>
      <c r="N7112" s="164" t="s">
        <v>569</v>
      </c>
    </row>
    <row r="7113" spans="1:14" s="164" customFormat="1" ht="15" x14ac:dyDescent="0.15">
      <c r="A7113" s="164" t="s">
        <v>521</v>
      </c>
      <c r="B7113" s="164" t="s">
        <v>586</v>
      </c>
      <c r="C7113" s="164" t="s">
        <v>523</v>
      </c>
      <c r="D7113" s="164" t="s">
        <v>525</v>
      </c>
      <c r="E7113" s="164" t="s">
        <v>531</v>
      </c>
      <c r="F7113" s="193">
        <v>45716</v>
      </c>
      <c r="G7113" s="164" t="s">
        <v>587</v>
      </c>
      <c r="H7113" s="194">
        <v>122177</v>
      </c>
      <c r="I7113" s="164" t="s">
        <v>22</v>
      </c>
      <c r="L7113" s="164">
        <v>2024</v>
      </c>
      <c r="M7113" s="164" t="s">
        <v>525</v>
      </c>
      <c r="N7113" s="164" t="s">
        <v>569</v>
      </c>
    </row>
    <row r="7114" spans="1:14" s="164" customFormat="1" ht="15" x14ac:dyDescent="0.15">
      <c r="A7114" s="164" t="s">
        <v>521</v>
      </c>
      <c r="B7114" s="164" t="s">
        <v>647</v>
      </c>
      <c r="C7114" s="164" t="s">
        <v>523</v>
      </c>
      <c r="D7114" s="164" t="s">
        <v>525</v>
      </c>
      <c r="E7114" s="164" t="s">
        <v>531</v>
      </c>
      <c r="F7114" s="193">
        <v>45716</v>
      </c>
      <c r="G7114" s="164" t="s">
        <v>653</v>
      </c>
      <c r="H7114" s="194">
        <v>486889</v>
      </c>
      <c r="I7114" s="164" t="s">
        <v>22</v>
      </c>
      <c r="L7114" s="164">
        <v>2024</v>
      </c>
      <c r="M7114" s="164" t="s">
        <v>525</v>
      </c>
      <c r="N7114" s="164" t="s">
        <v>569</v>
      </c>
    </row>
    <row r="7115" spans="1:14" s="164" customFormat="1" ht="15" x14ac:dyDescent="0.15">
      <c r="A7115" s="164" t="s">
        <v>521</v>
      </c>
      <c r="B7115" s="164" t="s">
        <v>617</v>
      </c>
      <c r="C7115" s="164" t="s">
        <v>523</v>
      </c>
      <c r="D7115" s="164" t="s">
        <v>525</v>
      </c>
      <c r="E7115" s="164" t="s">
        <v>525</v>
      </c>
      <c r="F7115" s="193">
        <v>45716</v>
      </c>
      <c r="G7115" s="164" t="s">
        <v>568</v>
      </c>
      <c r="H7115" s="194">
        <v>75227</v>
      </c>
      <c r="I7115" s="164" t="s">
        <v>22</v>
      </c>
      <c r="L7115" s="164">
        <v>2024</v>
      </c>
      <c r="M7115" s="164" t="s">
        <v>525</v>
      </c>
      <c r="N7115" s="164" t="s">
        <v>569</v>
      </c>
    </row>
    <row r="7116" spans="1:14" s="164" customFormat="1" ht="15" x14ac:dyDescent="0.15">
      <c r="A7116" s="164" t="s">
        <v>521</v>
      </c>
      <c r="B7116" s="164" t="s">
        <v>617</v>
      </c>
      <c r="C7116" s="164" t="s">
        <v>523</v>
      </c>
      <c r="D7116" s="164" t="s">
        <v>525</v>
      </c>
      <c r="E7116" s="164" t="s">
        <v>531</v>
      </c>
      <c r="F7116" s="193">
        <v>45716</v>
      </c>
      <c r="G7116" s="164" t="s">
        <v>568</v>
      </c>
      <c r="H7116" s="194">
        <v>80784</v>
      </c>
      <c r="I7116" s="164" t="s">
        <v>22</v>
      </c>
      <c r="L7116" s="164">
        <v>2024</v>
      </c>
      <c r="M7116" s="164" t="s">
        <v>525</v>
      </c>
      <c r="N7116" s="164" t="s">
        <v>569</v>
      </c>
    </row>
    <row r="7117" spans="1:14" s="164" customFormat="1" ht="15" x14ac:dyDescent="0.15">
      <c r="A7117" s="164" t="s">
        <v>521</v>
      </c>
      <c r="B7117" s="164" t="s">
        <v>617</v>
      </c>
      <c r="C7117" s="164" t="s">
        <v>523</v>
      </c>
      <c r="D7117" s="164" t="s">
        <v>525</v>
      </c>
      <c r="E7117" s="164" t="s">
        <v>525</v>
      </c>
      <c r="F7117" s="193">
        <v>45716</v>
      </c>
      <c r="G7117" s="164" t="s">
        <v>589</v>
      </c>
      <c r="H7117" s="194">
        <v>379460</v>
      </c>
      <c r="I7117" s="164" t="s">
        <v>22</v>
      </c>
      <c r="L7117" s="164">
        <v>2024</v>
      </c>
      <c r="M7117" s="164" t="s">
        <v>525</v>
      </c>
      <c r="N7117" s="164" t="s">
        <v>569</v>
      </c>
    </row>
    <row r="7118" spans="1:14" s="164" customFormat="1" ht="15" x14ac:dyDescent="0.15">
      <c r="A7118" s="164" t="s">
        <v>521</v>
      </c>
      <c r="B7118" s="164" t="s">
        <v>603</v>
      </c>
      <c r="C7118" s="164" t="s">
        <v>523</v>
      </c>
      <c r="D7118" s="164" t="s">
        <v>525</v>
      </c>
      <c r="E7118" s="164" t="s">
        <v>525</v>
      </c>
      <c r="F7118" s="193">
        <v>45716</v>
      </c>
      <c r="G7118" s="164" t="s">
        <v>604</v>
      </c>
      <c r="H7118" s="194">
        <v>10030</v>
      </c>
      <c r="I7118" s="164" t="s">
        <v>22</v>
      </c>
      <c r="L7118" s="164">
        <v>2024</v>
      </c>
      <c r="M7118" s="164" t="s">
        <v>525</v>
      </c>
      <c r="N7118" s="164" t="s">
        <v>569</v>
      </c>
    </row>
    <row r="7119" spans="1:14" s="164" customFormat="1" ht="15" x14ac:dyDescent="0.15">
      <c r="A7119" s="164" t="s">
        <v>521</v>
      </c>
      <c r="B7119" s="164" t="s">
        <v>647</v>
      </c>
      <c r="C7119" s="164" t="s">
        <v>523</v>
      </c>
      <c r="D7119" s="164" t="s">
        <v>525</v>
      </c>
      <c r="E7119" s="164" t="s">
        <v>531</v>
      </c>
      <c r="F7119" s="193">
        <v>45716</v>
      </c>
      <c r="G7119" s="164" t="s">
        <v>23</v>
      </c>
      <c r="H7119" s="194">
        <v>80520</v>
      </c>
      <c r="I7119" s="164" t="s">
        <v>22</v>
      </c>
      <c r="L7119" s="164">
        <v>2024</v>
      </c>
      <c r="M7119" s="164" t="s">
        <v>525</v>
      </c>
      <c r="N7119" s="164" t="s">
        <v>569</v>
      </c>
    </row>
    <row r="7120" spans="1:14" s="164" customFormat="1" ht="15" x14ac:dyDescent="0.15">
      <c r="A7120" s="164" t="s">
        <v>521</v>
      </c>
      <c r="B7120" s="164" t="s">
        <v>586</v>
      </c>
      <c r="C7120" s="164" t="s">
        <v>523</v>
      </c>
      <c r="D7120" s="164" t="s">
        <v>525</v>
      </c>
      <c r="E7120" s="164" t="s">
        <v>531</v>
      </c>
      <c r="F7120" s="193">
        <v>45716</v>
      </c>
      <c r="G7120" s="164" t="s">
        <v>23</v>
      </c>
      <c r="H7120" s="194">
        <v>130086</v>
      </c>
      <c r="I7120" s="164" t="s">
        <v>22</v>
      </c>
      <c r="L7120" s="164">
        <v>2024</v>
      </c>
      <c r="M7120" s="164" t="s">
        <v>525</v>
      </c>
      <c r="N7120" s="164" t="s">
        <v>569</v>
      </c>
    </row>
    <row r="7121" spans="1:14" s="164" customFormat="1" ht="15" x14ac:dyDescent="0.15">
      <c r="A7121" s="164" t="s">
        <v>521</v>
      </c>
      <c r="B7121" s="164" t="s">
        <v>617</v>
      </c>
      <c r="C7121" s="164" t="s">
        <v>523</v>
      </c>
      <c r="D7121" s="164" t="s">
        <v>525</v>
      </c>
      <c r="E7121" s="164" t="s">
        <v>531</v>
      </c>
      <c r="F7121" s="193">
        <v>45716</v>
      </c>
      <c r="G7121" s="164" t="s">
        <v>621</v>
      </c>
      <c r="H7121" s="194">
        <v>132000</v>
      </c>
      <c r="I7121" s="164" t="s">
        <v>22</v>
      </c>
      <c r="L7121" s="164">
        <v>2024</v>
      </c>
      <c r="M7121" s="164" t="s">
        <v>525</v>
      </c>
      <c r="N7121" s="164" t="s">
        <v>569</v>
      </c>
    </row>
    <row r="7122" spans="1:14" s="164" customFormat="1" ht="15" x14ac:dyDescent="0.15">
      <c r="A7122" s="164" t="s">
        <v>521</v>
      </c>
      <c r="B7122" s="164" t="s">
        <v>586</v>
      </c>
      <c r="C7122" s="164" t="s">
        <v>523</v>
      </c>
      <c r="D7122" s="164" t="s">
        <v>525</v>
      </c>
      <c r="E7122" s="164" t="s">
        <v>531</v>
      </c>
      <c r="F7122" s="193">
        <v>45715</v>
      </c>
      <c r="G7122" s="164" t="s">
        <v>619</v>
      </c>
      <c r="H7122" s="194">
        <v>22986</v>
      </c>
      <c r="I7122" s="164" t="s">
        <v>22</v>
      </c>
      <c r="L7122" s="164">
        <v>2024</v>
      </c>
      <c r="M7122" s="164" t="s">
        <v>525</v>
      </c>
      <c r="N7122" s="164" t="s">
        <v>569</v>
      </c>
    </row>
    <row r="7123" spans="1:14" s="164" customFormat="1" ht="15" x14ac:dyDescent="0.15">
      <c r="A7123" s="164" t="s">
        <v>521</v>
      </c>
      <c r="B7123" s="164" t="s">
        <v>617</v>
      </c>
      <c r="C7123" s="164" t="s">
        <v>523</v>
      </c>
      <c r="D7123" s="164" t="s">
        <v>525</v>
      </c>
      <c r="E7123" s="164" t="s">
        <v>531</v>
      </c>
      <c r="F7123" s="193">
        <v>45715</v>
      </c>
      <c r="G7123" s="164" t="s">
        <v>587</v>
      </c>
      <c r="H7123" s="194">
        <v>88000</v>
      </c>
      <c r="I7123" s="164" t="s">
        <v>22</v>
      </c>
      <c r="L7123" s="164">
        <v>2024</v>
      </c>
      <c r="M7123" s="164" t="s">
        <v>525</v>
      </c>
      <c r="N7123" s="164" t="s">
        <v>569</v>
      </c>
    </row>
    <row r="7124" spans="1:14" s="164" customFormat="1" ht="15" x14ac:dyDescent="0.15">
      <c r="A7124" s="164" t="s">
        <v>521</v>
      </c>
      <c r="B7124" s="164" t="s">
        <v>647</v>
      </c>
      <c r="C7124" s="164" t="s">
        <v>523</v>
      </c>
      <c r="D7124" s="164" t="s">
        <v>525</v>
      </c>
      <c r="E7124" s="164" t="s">
        <v>531</v>
      </c>
      <c r="F7124" s="193">
        <v>45715</v>
      </c>
      <c r="G7124" s="164" t="s">
        <v>653</v>
      </c>
      <c r="H7124" s="194">
        <v>671154</v>
      </c>
      <c r="I7124" s="164" t="s">
        <v>22</v>
      </c>
      <c r="L7124" s="164">
        <v>2024</v>
      </c>
      <c r="M7124" s="164" t="s">
        <v>525</v>
      </c>
      <c r="N7124" s="164" t="s">
        <v>569</v>
      </c>
    </row>
    <row r="7125" spans="1:14" s="164" customFormat="1" ht="15" x14ac:dyDescent="0.15">
      <c r="A7125" s="164" t="s">
        <v>521</v>
      </c>
      <c r="B7125" s="164" t="s">
        <v>617</v>
      </c>
      <c r="C7125" s="164" t="s">
        <v>523</v>
      </c>
      <c r="D7125" s="164" t="s">
        <v>525</v>
      </c>
      <c r="E7125" s="164" t="s">
        <v>525</v>
      </c>
      <c r="F7125" s="193">
        <v>45715</v>
      </c>
      <c r="G7125" s="164" t="s">
        <v>568</v>
      </c>
      <c r="H7125" s="194">
        <v>774972</v>
      </c>
      <c r="I7125" s="164" t="s">
        <v>22</v>
      </c>
      <c r="L7125" s="164">
        <v>2024</v>
      </c>
      <c r="M7125" s="164" t="s">
        <v>525</v>
      </c>
      <c r="N7125" s="164" t="s">
        <v>569</v>
      </c>
    </row>
    <row r="7126" spans="1:14" s="164" customFormat="1" ht="15" x14ac:dyDescent="0.15">
      <c r="A7126" s="164" t="s">
        <v>521</v>
      </c>
      <c r="B7126" s="164" t="s">
        <v>617</v>
      </c>
      <c r="C7126" s="164" t="s">
        <v>523</v>
      </c>
      <c r="D7126" s="164" t="s">
        <v>525</v>
      </c>
      <c r="E7126" s="164" t="s">
        <v>519</v>
      </c>
      <c r="F7126" s="193">
        <v>45715</v>
      </c>
      <c r="G7126" s="164" t="s">
        <v>568</v>
      </c>
      <c r="H7126" s="194">
        <v>35750</v>
      </c>
      <c r="I7126" s="164" t="s">
        <v>22</v>
      </c>
      <c r="L7126" s="164">
        <v>2024</v>
      </c>
      <c r="M7126" s="164" t="s">
        <v>525</v>
      </c>
      <c r="N7126" s="164" t="s">
        <v>569</v>
      </c>
    </row>
    <row r="7127" spans="1:14" s="164" customFormat="1" ht="15" x14ac:dyDescent="0.15">
      <c r="A7127" s="164" t="s">
        <v>521</v>
      </c>
      <c r="B7127" s="164" t="s">
        <v>617</v>
      </c>
      <c r="C7127" s="164" t="s">
        <v>523</v>
      </c>
      <c r="D7127" s="164" t="s">
        <v>525</v>
      </c>
      <c r="E7127" s="164" t="s">
        <v>531</v>
      </c>
      <c r="F7127" s="193">
        <v>45715</v>
      </c>
      <c r="G7127" s="164" t="s">
        <v>568</v>
      </c>
      <c r="H7127" s="194">
        <v>283800</v>
      </c>
      <c r="I7127" s="164" t="s">
        <v>22</v>
      </c>
      <c r="L7127" s="164">
        <v>2024</v>
      </c>
      <c r="M7127" s="164" t="s">
        <v>525</v>
      </c>
      <c r="N7127" s="164" t="s">
        <v>569</v>
      </c>
    </row>
    <row r="7128" spans="1:14" s="164" customFormat="1" ht="15" x14ac:dyDescent="0.15">
      <c r="A7128" s="164" t="s">
        <v>521</v>
      </c>
      <c r="B7128" s="164" t="s">
        <v>586</v>
      </c>
      <c r="C7128" s="164" t="s">
        <v>523</v>
      </c>
      <c r="D7128" s="164" t="s">
        <v>525</v>
      </c>
      <c r="E7128" s="164" t="s">
        <v>525</v>
      </c>
      <c r="F7128" s="193">
        <v>45715</v>
      </c>
      <c r="G7128" s="164" t="s">
        <v>568</v>
      </c>
      <c r="H7128" s="194">
        <v>470446</v>
      </c>
      <c r="I7128" s="164" t="s">
        <v>22</v>
      </c>
      <c r="L7128" s="164">
        <v>2024</v>
      </c>
      <c r="M7128" s="164" t="s">
        <v>525</v>
      </c>
      <c r="N7128" s="164" t="s">
        <v>569</v>
      </c>
    </row>
    <row r="7129" spans="1:14" s="164" customFormat="1" ht="15" x14ac:dyDescent="0.15">
      <c r="A7129" s="164" t="s">
        <v>521</v>
      </c>
      <c r="B7129" s="164" t="s">
        <v>617</v>
      </c>
      <c r="C7129" s="164" t="s">
        <v>523</v>
      </c>
      <c r="D7129" s="164" t="s">
        <v>525</v>
      </c>
      <c r="E7129" s="164" t="s">
        <v>525</v>
      </c>
      <c r="F7129" s="193">
        <v>45715</v>
      </c>
      <c r="G7129" s="164" t="s">
        <v>589</v>
      </c>
      <c r="H7129" s="194">
        <v>258560</v>
      </c>
      <c r="I7129" s="164" t="s">
        <v>22</v>
      </c>
      <c r="L7129" s="164">
        <v>2024</v>
      </c>
      <c r="M7129" s="164" t="s">
        <v>525</v>
      </c>
      <c r="N7129" s="164" t="s">
        <v>569</v>
      </c>
    </row>
    <row r="7130" spans="1:14" s="164" customFormat="1" ht="15" x14ac:dyDescent="0.15">
      <c r="A7130" s="164" t="s">
        <v>521</v>
      </c>
      <c r="B7130" s="164" t="s">
        <v>617</v>
      </c>
      <c r="C7130" s="164" t="s">
        <v>523</v>
      </c>
      <c r="D7130" s="164" t="s">
        <v>525</v>
      </c>
      <c r="E7130" s="164" t="s">
        <v>519</v>
      </c>
      <c r="F7130" s="193">
        <v>45715</v>
      </c>
      <c r="G7130" s="164" t="s">
        <v>589</v>
      </c>
      <c r="H7130" s="194">
        <v>97680</v>
      </c>
      <c r="I7130" s="164" t="s">
        <v>22</v>
      </c>
      <c r="L7130" s="164">
        <v>2024</v>
      </c>
      <c r="M7130" s="164" t="s">
        <v>525</v>
      </c>
      <c r="N7130" s="164" t="s">
        <v>569</v>
      </c>
    </row>
    <row r="7131" spans="1:14" s="164" customFormat="1" ht="15" x14ac:dyDescent="0.15">
      <c r="A7131" s="164" t="s">
        <v>521</v>
      </c>
      <c r="B7131" s="164" t="s">
        <v>617</v>
      </c>
      <c r="C7131" s="164" t="s">
        <v>523</v>
      </c>
      <c r="D7131" s="164" t="s">
        <v>525</v>
      </c>
      <c r="E7131" s="164" t="s">
        <v>531</v>
      </c>
      <c r="F7131" s="193">
        <v>45715</v>
      </c>
      <c r="G7131" s="164" t="s">
        <v>589</v>
      </c>
      <c r="H7131" s="194">
        <v>2722500</v>
      </c>
      <c r="I7131" s="164" t="s">
        <v>22</v>
      </c>
      <c r="L7131" s="164">
        <v>2024</v>
      </c>
      <c r="M7131" s="164" t="s">
        <v>525</v>
      </c>
      <c r="N7131" s="164" t="s">
        <v>569</v>
      </c>
    </row>
    <row r="7132" spans="1:14" s="164" customFormat="1" ht="15" x14ac:dyDescent="0.15">
      <c r="A7132" s="164" t="s">
        <v>521</v>
      </c>
      <c r="B7132" s="164" t="s">
        <v>638</v>
      </c>
      <c r="C7132" s="164" t="s">
        <v>523</v>
      </c>
      <c r="D7132" s="164" t="s">
        <v>525</v>
      </c>
      <c r="E7132" s="164" t="s">
        <v>525</v>
      </c>
      <c r="F7132" s="193">
        <v>45715</v>
      </c>
      <c r="G7132" s="164" t="s">
        <v>589</v>
      </c>
      <c r="H7132" s="194">
        <v>83952</v>
      </c>
      <c r="I7132" s="164" t="s">
        <v>22</v>
      </c>
      <c r="L7132" s="164">
        <v>2024</v>
      </c>
      <c r="M7132" s="164" t="s">
        <v>525</v>
      </c>
      <c r="N7132" s="164" t="s">
        <v>569</v>
      </c>
    </row>
    <row r="7133" spans="1:14" s="164" customFormat="1" ht="15" x14ac:dyDescent="0.15">
      <c r="A7133" s="164" t="s">
        <v>521</v>
      </c>
      <c r="B7133" s="164" t="s">
        <v>638</v>
      </c>
      <c r="C7133" s="164" t="s">
        <v>523</v>
      </c>
      <c r="D7133" s="164" t="s">
        <v>525</v>
      </c>
      <c r="E7133" s="164" t="s">
        <v>519</v>
      </c>
      <c r="F7133" s="193">
        <v>45715</v>
      </c>
      <c r="G7133" s="164" t="s">
        <v>589</v>
      </c>
      <c r="H7133" s="194">
        <v>651200</v>
      </c>
      <c r="I7133" s="164" t="s">
        <v>22</v>
      </c>
      <c r="L7133" s="164">
        <v>2024</v>
      </c>
      <c r="M7133" s="164" t="s">
        <v>525</v>
      </c>
      <c r="N7133" s="164" t="s">
        <v>569</v>
      </c>
    </row>
    <row r="7134" spans="1:14" s="164" customFormat="1" ht="15" x14ac:dyDescent="0.15">
      <c r="A7134" s="164" t="s">
        <v>521</v>
      </c>
      <c r="B7134" s="164" t="s">
        <v>638</v>
      </c>
      <c r="C7134" s="164" t="s">
        <v>523</v>
      </c>
      <c r="D7134" s="164" t="s">
        <v>525</v>
      </c>
      <c r="E7134" s="164" t="s">
        <v>531</v>
      </c>
      <c r="F7134" s="193">
        <v>45715</v>
      </c>
      <c r="G7134" s="164" t="s">
        <v>589</v>
      </c>
      <c r="H7134" s="194">
        <v>1074480</v>
      </c>
      <c r="I7134" s="164" t="s">
        <v>22</v>
      </c>
      <c r="L7134" s="164">
        <v>2024</v>
      </c>
      <c r="M7134" s="164" t="s">
        <v>525</v>
      </c>
      <c r="N7134" s="164" t="s">
        <v>569</v>
      </c>
    </row>
    <row r="7135" spans="1:14" s="164" customFormat="1" ht="15" x14ac:dyDescent="0.15">
      <c r="A7135" s="164" t="s">
        <v>521</v>
      </c>
      <c r="B7135" s="164" t="s">
        <v>603</v>
      </c>
      <c r="C7135" s="164" t="s">
        <v>523</v>
      </c>
      <c r="D7135" s="164" t="s">
        <v>525</v>
      </c>
      <c r="E7135" s="164" t="s">
        <v>525</v>
      </c>
      <c r="F7135" s="193">
        <v>45715</v>
      </c>
      <c r="G7135" s="164" t="s">
        <v>604</v>
      </c>
      <c r="H7135" s="194">
        <v>15468</v>
      </c>
      <c r="I7135" s="164" t="s">
        <v>22</v>
      </c>
      <c r="L7135" s="164">
        <v>2024</v>
      </c>
      <c r="M7135" s="164" t="s">
        <v>525</v>
      </c>
      <c r="N7135" s="164" t="s">
        <v>569</v>
      </c>
    </row>
    <row r="7136" spans="1:14" s="164" customFormat="1" ht="15" x14ac:dyDescent="0.15">
      <c r="A7136" s="164" t="s">
        <v>521</v>
      </c>
      <c r="B7136" s="164" t="s">
        <v>617</v>
      </c>
      <c r="C7136" s="164" t="s">
        <v>523</v>
      </c>
      <c r="D7136" s="164" t="s">
        <v>525</v>
      </c>
      <c r="E7136" s="164" t="s">
        <v>525</v>
      </c>
      <c r="F7136" s="193">
        <v>45715</v>
      </c>
      <c r="G7136" s="164" t="s">
        <v>23</v>
      </c>
      <c r="H7136" s="194">
        <v>112073</v>
      </c>
      <c r="I7136" s="164" t="s">
        <v>22</v>
      </c>
      <c r="L7136" s="164">
        <v>2024</v>
      </c>
      <c r="M7136" s="164" t="s">
        <v>525</v>
      </c>
      <c r="N7136" s="164" t="s">
        <v>569</v>
      </c>
    </row>
    <row r="7137" spans="1:14" s="164" customFormat="1" ht="15" x14ac:dyDescent="0.15">
      <c r="A7137" s="164" t="s">
        <v>521</v>
      </c>
      <c r="B7137" s="164" t="s">
        <v>617</v>
      </c>
      <c r="C7137" s="164" t="s">
        <v>523</v>
      </c>
      <c r="D7137" s="164" t="s">
        <v>525</v>
      </c>
      <c r="E7137" s="164" t="s">
        <v>531</v>
      </c>
      <c r="F7137" s="193">
        <v>45715</v>
      </c>
      <c r="G7137" s="164" t="s">
        <v>23</v>
      </c>
      <c r="H7137" s="194">
        <v>725322</v>
      </c>
      <c r="I7137" s="164" t="s">
        <v>22</v>
      </c>
      <c r="L7137" s="164">
        <v>2024</v>
      </c>
      <c r="M7137" s="164" t="s">
        <v>525</v>
      </c>
      <c r="N7137" s="164" t="s">
        <v>569</v>
      </c>
    </row>
    <row r="7138" spans="1:14" s="164" customFormat="1" ht="15" x14ac:dyDescent="0.15">
      <c r="A7138" s="164" t="s">
        <v>521</v>
      </c>
      <c r="B7138" s="164" t="s">
        <v>638</v>
      </c>
      <c r="C7138" s="164" t="s">
        <v>523</v>
      </c>
      <c r="D7138" s="164" t="s">
        <v>525</v>
      </c>
      <c r="E7138" s="164" t="s">
        <v>531</v>
      </c>
      <c r="F7138" s="193">
        <v>45715</v>
      </c>
      <c r="G7138" s="164" t="s">
        <v>23</v>
      </c>
      <c r="H7138" s="194">
        <v>42315</v>
      </c>
      <c r="I7138" s="164" t="s">
        <v>22</v>
      </c>
      <c r="L7138" s="164">
        <v>2024</v>
      </c>
      <c r="M7138" s="164" t="s">
        <v>525</v>
      </c>
      <c r="N7138" s="164" t="s">
        <v>569</v>
      </c>
    </row>
    <row r="7139" spans="1:14" s="164" customFormat="1" ht="15" x14ac:dyDescent="0.15">
      <c r="A7139" s="164" t="s">
        <v>521</v>
      </c>
      <c r="B7139" s="164" t="s">
        <v>617</v>
      </c>
      <c r="C7139" s="164" t="s">
        <v>523</v>
      </c>
      <c r="D7139" s="164" t="s">
        <v>525</v>
      </c>
      <c r="E7139" s="164" t="s">
        <v>531</v>
      </c>
      <c r="F7139" s="193">
        <v>45715</v>
      </c>
      <c r="G7139" s="164" t="s">
        <v>621</v>
      </c>
      <c r="H7139" s="194">
        <v>214500</v>
      </c>
      <c r="I7139" s="164" t="s">
        <v>22</v>
      </c>
      <c r="L7139" s="164">
        <v>2024</v>
      </c>
      <c r="M7139" s="164" t="s">
        <v>525</v>
      </c>
      <c r="N7139" s="164" t="s">
        <v>569</v>
      </c>
    </row>
    <row r="7140" spans="1:14" s="164" customFormat="1" ht="15" x14ac:dyDescent="0.15">
      <c r="A7140" s="164" t="s">
        <v>521</v>
      </c>
      <c r="B7140" s="164" t="s">
        <v>586</v>
      </c>
      <c r="C7140" s="164" t="s">
        <v>523</v>
      </c>
      <c r="D7140" s="164" t="s">
        <v>525</v>
      </c>
      <c r="E7140" s="164" t="s">
        <v>531</v>
      </c>
      <c r="F7140" s="193">
        <v>45715</v>
      </c>
      <c r="G7140" s="164" t="s">
        <v>722</v>
      </c>
      <c r="H7140" s="194">
        <v>44418</v>
      </c>
      <c r="I7140" s="164" t="s">
        <v>22</v>
      </c>
      <c r="L7140" s="164">
        <v>2024</v>
      </c>
      <c r="M7140" s="164" t="s">
        <v>525</v>
      </c>
      <c r="N7140" s="164" t="s">
        <v>569</v>
      </c>
    </row>
    <row r="7141" spans="1:14" s="164" customFormat="1" ht="15" x14ac:dyDescent="0.15">
      <c r="A7141" s="164" t="s">
        <v>521</v>
      </c>
      <c r="B7141" s="164" t="s">
        <v>647</v>
      </c>
      <c r="C7141" s="164" t="s">
        <v>523</v>
      </c>
      <c r="D7141" s="164" t="s">
        <v>525</v>
      </c>
      <c r="E7141" s="164" t="s">
        <v>525</v>
      </c>
      <c r="F7141" s="193">
        <v>45715</v>
      </c>
      <c r="G7141" s="164" t="s">
        <v>650</v>
      </c>
      <c r="H7141" s="194">
        <v>1805047</v>
      </c>
      <c r="I7141" s="164" t="s">
        <v>16</v>
      </c>
      <c r="L7141" s="164">
        <v>2024</v>
      </c>
      <c r="M7141" s="164" t="s">
        <v>525</v>
      </c>
      <c r="N7141" s="164" t="s">
        <v>569</v>
      </c>
    </row>
    <row r="7142" spans="1:14" s="164" customFormat="1" ht="15" x14ac:dyDescent="0.15">
      <c r="A7142" s="164" t="s">
        <v>521</v>
      </c>
      <c r="B7142" s="164" t="s">
        <v>647</v>
      </c>
      <c r="C7142" s="164" t="s">
        <v>523</v>
      </c>
      <c r="D7142" s="164" t="s">
        <v>525</v>
      </c>
      <c r="E7142" s="164" t="s">
        <v>519</v>
      </c>
      <c r="F7142" s="193">
        <v>45715</v>
      </c>
      <c r="G7142" s="164" t="s">
        <v>650</v>
      </c>
      <c r="H7142" s="194">
        <v>52228</v>
      </c>
      <c r="I7142" s="164" t="s">
        <v>16</v>
      </c>
      <c r="L7142" s="164">
        <v>2024</v>
      </c>
      <c r="M7142" s="164" t="s">
        <v>525</v>
      </c>
      <c r="N7142" s="164" t="s">
        <v>569</v>
      </c>
    </row>
    <row r="7143" spans="1:14" s="164" customFormat="1" ht="15" x14ac:dyDescent="0.15">
      <c r="A7143" s="164" t="s">
        <v>521</v>
      </c>
      <c r="B7143" s="164" t="s">
        <v>647</v>
      </c>
      <c r="C7143" s="164" t="s">
        <v>535</v>
      </c>
      <c r="D7143" s="164" t="s">
        <v>525</v>
      </c>
      <c r="E7143" s="164" t="s">
        <v>531</v>
      </c>
      <c r="F7143" s="193">
        <v>45715</v>
      </c>
      <c r="G7143" s="164" t="s">
        <v>650</v>
      </c>
      <c r="H7143" s="194">
        <v>155452</v>
      </c>
      <c r="I7143" s="164" t="s">
        <v>16</v>
      </c>
      <c r="L7143" s="164">
        <v>2024</v>
      </c>
      <c r="M7143" s="164" t="s">
        <v>525</v>
      </c>
      <c r="N7143" s="164" t="s">
        <v>569</v>
      </c>
    </row>
    <row r="7144" spans="1:14" s="164" customFormat="1" ht="15" x14ac:dyDescent="0.15">
      <c r="A7144" s="164" t="s">
        <v>521</v>
      </c>
      <c r="B7144" s="164" t="s">
        <v>647</v>
      </c>
      <c r="C7144" s="164" t="s">
        <v>523</v>
      </c>
      <c r="D7144" s="164" t="s">
        <v>525</v>
      </c>
      <c r="E7144" s="164" t="s">
        <v>531</v>
      </c>
      <c r="F7144" s="193">
        <v>45715</v>
      </c>
      <c r="G7144" s="164" t="s">
        <v>650</v>
      </c>
      <c r="H7144" s="194">
        <v>1718099</v>
      </c>
      <c r="I7144" s="164" t="s">
        <v>16</v>
      </c>
      <c r="L7144" s="164">
        <v>2024</v>
      </c>
      <c r="M7144" s="164" t="s">
        <v>525</v>
      </c>
      <c r="N7144" s="164" t="s">
        <v>569</v>
      </c>
    </row>
    <row r="7145" spans="1:14" s="164" customFormat="1" ht="15" x14ac:dyDescent="0.15">
      <c r="A7145" s="164" t="s">
        <v>521</v>
      </c>
      <c r="B7145" s="164" t="s">
        <v>647</v>
      </c>
      <c r="C7145" s="164" t="s">
        <v>523</v>
      </c>
      <c r="D7145" s="164" t="s">
        <v>525</v>
      </c>
      <c r="E7145" s="164" t="s">
        <v>525</v>
      </c>
      <c r="F7145" s="193">
        <v>45715</v>
      </c>
      <c r="G7145" s="164" t="s">
        <v>648</v>
      </c>
      <c r="H7145" s="194">
        <v>18128</v>
      </c>
      <c r="I7145" s="164" t="s">
        <v>16</v>
      </c>
      <c r="L7145" s="164">
        <v>2024</v>
      </c>
      <c r="M7145" s="164" t="s">
        <v>525</v>
      </c>
      <c r="N7145" s="164" t="s">
        <v>569</v>
      </c>
    </row>
    <row r="7146" spans="1:14" s="164" customFormat="1" ht="15" x14ac:dyDescent="0.15">
      <c r="A7146" s="164" t="s">
        <v>521</v>
      </c>
      <c r="B7146" s="164" t="s">
        <v>647</v>
      </c>
      <c r="C7146" s="164" t="s">
        <v>523</v>
      </c>
      <c r="D7146" s="164" t="s">
        <v>525</v>
      </c>
      <c r="E7146" s="164" t="s">
        <v>531</v>
      </c>
      <c r="F7146" s="193">
        <v>45715</v>
      </c>
      <c r="G7146" s="164" t="s">
        <v>648</v>
      </c>
      <c r="H7146" s="194">
        <v>61389</v>
      </c>
      <c r="I7146" s="164" t="s">
        <v>16</v>
      </c>
      <c r="L7146" s="164">
        <v>2024</v>
      </c>
      <c r="M7146" s="164" t="s">
        <v>525</v>
      </c>
      <c r="N7146" s="164" t="s">
        <v>569</v>
      </c>
    </row>
    <row r="7147" spans="1:14" s="164" customFormat="1" ht="15" x14ac:dyDescent="0.15">
      <c r="A7147" s="164" t="s">
        <v>521</v>
      </c>
      <c r="B7147" s="164" t="s">
        <v>647</v>
      </c>
      <c r="C7147" s="164" t="s">
        <v>523</v>
      </c>
      <c r="D7147" s="164" t="s">
        <v>525</v>
      </c>
      <c r="E7147" s="164" t="s">
        <v>525</v>
      </c>
      <c r="F7147" s="193">
        <v>45715</v>
      </c>
      <c r="G7147" s="164" t="s">
        <v>651</v>
      </c>
      <c r="H7147" s="194">
        <v>247350</v>
      </c>
      <c r="I7147" s="164" t="s">
        <v>16</v>
      </c>
      <c r="L7147" s="164">
        <v>2024</v>
      </c>
      <c r="M7147" s="164" t="s">
        <v>525</v>
      </c>
      <c r="N7147" s="164" t="s">
        <v>569</v>
      </c>
    </row>
    <row r="7148" spans="1:14" s="164" customFormat="1" ht="15" x14ac:dyDescent="0.15">
      <c r="A7148" s="164" t="s">
        <v>521</v>
      </c>
      <c r="B7148" s="164" t="s">
        <v>647</v>
      </c>
      <c r="C7148" s="164" t="s">
        <v>523</v>
      </c>
      <c r="D7148" s="164" t="s">
        <v>525</v>
      </c>
      <c r="E7148" s="164" t="s">
        <v>531</v>
      </c>
      <c r="F7148" s="193">
        <v>45715</v>
      </c>
      <c r="G7148" s="164" t="s">
        <v>651</v>
      </c>
      <c r="H7148" s="194">
        <v>266706</v>
      </c>
      <c r="I7148" s="164" t="s">
        <v>16</v>
      </c>
      <c r="L7148" s="164">
        <v>2024</v>
      </c>
      <c r="M7148" s="164" t="s">
        <v>525</v>
      </c>
      <c r="N7148" s="164" t="s">
        <v>569</v>
      </c>
    </row>
    <row r="7149" spans="1:14" s="164" customFormat="1" ht="15" x14ac:dyDescent="0.15">
      <c r="A7149" s="164" t="s">
        <v>521</v>
      </c>
      <c r="B7149" s="164" t="s">
        <v>647</v>
      </c>
      <c r="C7149" s="164" t="s">
        <v>523</v>
      </c>
      <c r="D7149" s="164" t="s">
        <v>525</v>
      </c>
      <c r="E7149" s="164" t="s">
        <v>525</v>
      </c>
      <c r="F7149" s="193">
        <v>45715</v>
      </c>
      <c r="G7149" s="164" t="s">
        <v>649</v>
      </c>
      <c r="H7149" s="194">
        <v>1140487</v>
      </c>
      <c r="I7149" s="164" t="s">
        <v>16</v>
      </c>
      <c r="L7149" s="164">
        <v>2024</v>
      </c>
      <c r="M7149" s="164" t="s">
        <v>525</v>
      </c>
      <c r="N7149" s="164" t="s">
        <v>569</v>
      </c>
    </row>
    <row r="7150" spans="1:14" s="164" customFormat="1" ht="15" x14ac:dyDescent="0.15">
      <c r="A7150" s="164" t="s">
        <v>521</v>
      </c>
      <c r="B7150" s="164" t="s">
        <v>647</v>
      </c>
      <c r="C7150" s="164" t="s">
        <v>523</v>
      </c>
      <c r="D7150" s="164" t="s">
        <v>525</v>
      </c>
      <c r="E7150" s="164" t="s">
        <v>531</v>
      </c>
      <c r="F7150" s="193">
        <v>45715</v>
      </c>
      <c r="G7150" s="164" t="s">
        <v>649</v>
      </c>
      <c r="H7150" s="194">
        <v>153230</v>
      </c>
      <c r="I7150" s="164" t="s">
        <v>16</v>
      </c>
      <c r="L7150" s="164">
        <v>2024</v>
      </c>
      <c r="M7150" s="164" t="s">
        <v>525</v>
      </c>
      <c r="N7150" s="164" t="s">
        <v>569</v>
      </c>
    </row>
    <row r="7151" spans="1:14" s="164" customFormat="1" ht="15" x14ac:dyDescent="0.15">
      <c r="A7151" s="164" t="s">
        <v>521</v>
      </c>
      <c r="B7151" s="164" t="s">
        <v>638</v>
      </c>
      <c r="C7151" s="164" t="s">
        <v>523</v>
      </c>
      <c r="D7151" s="164" t="s">
        <v>525</v>
      </c>
      <c r="E7151" s="164" t="s">
        <v>519</v>
      </c>
      <c r="F7151" s="193">
        <v>45714</v>
      </c>
      <c r="G7151" s="164" t="s">
        <v>619</v>
      </c>
      <c r="H7151" s="194">
        <v>250250</v>
      </c>
      <c r="I7151" s="164" t="s">
        <v>22</v>
      </c>
      <c r="L7151" s="164">
        <v>2024</v>
      </c>
      <c r="M7151" s="164" t="s">
        <v>525</v>
      </c>
      <c r="N7151" s="164" t="s">
        <v>569</v>
      </c>
    </row>
    <row r="7152" spans="1:14" s="164" customFormat="1" ht="15" x14ac:dyDescent="0.15">
      <c r="A7152" s="164" t="s">
        <v>521</v>
      </c>
      <c r="B7152" s="164" t="s">
        <v>617</v>
      </c>
      <c r="C7152" s="164" t="s">
        <v>523</v>
      </c>
      <c r="D7152" s="164" t="s">
        <v>525</v>
      </c>
      <c r="E7152" s="164" t="s">
        <v>519</v>
      </c>
      <c r="F7152" s="193">
        <v>45714</v>
      </c>
      <c r="G7152" s="164" t="s">
        <v>587</v>
      </c>
      <c r="H7152" s="194">
        <v>35750</v>
      </c>
      <c r="I7152" s="164" t="s">
        <v>22</v>
      </c>
      <c r="L7152" s="164">
        <v>2024</v>
      </c>
      <c r="M7152" s="164" t="s">
        <v>525</v>
      </c>
      <c r="N7152" s="164" t="s">
        <v>569</v>
      </c>
    </row>
    <row r="7153" spans="1:14" s="164" customFormat="1" ht="15" x14ac:dyDescent="0.15">
      <c r="A7153" s="164" t="s">
        <v>521</v>
      </c>
      <c r="B7153" s="164" t="s">
        <v>617</v>
      </c>
      <c r="C7153" s="164" t="s">
        <v>523</v>
      </c>
      <c r="D7153" s="164" t="s">
        <v>525</v>
      </c>
      <c r="E7153" s="164" t="s">
        <v>531</v>
      </c>
      <c r="F7153" s="193">
        <v>45714</v>
      </c>
      <c r="G7153" s="164" t="s">
        <v>587</v>
      </c>
      <c r="H7153" s="194">
        <v>435600</v>
      </c>
      <c r="I7153" s="164" t="s">
        <v>22</v>
      </c>
      <c r="L7153" s="164">
        <v>2024</v>
      </c>
      <c r="M7153" s="164" t="s">
        <v>525</v>
      </c>
      <c r="N7153" s="164" t="s">
        <v>569</v>
      </c>
    </row>
    <row r="7154" spans="1:14" s="164" customFormat="1" ht="15" x14ac:dyDescent="0.15">
      <c r="A7154" s="164" t="s">
        <v>521</v>
      </c>
      <c r="B7154" s="164" t="s">
        <v>647</v>
      </c>
      <c r="C7154" s="164" t="s">
        <v>523</v>
      </c>
      <c r="D7154" s="164" t="s">
        <v>525</v>
      </c>
      <c r="E7154" s="164" t="s">
        <v>531</v>
      </c>
      <c r="F7154" s="193">
        <v>45714</v>
      </c>
      <c r="G7154" s="164" t="s">
        <v>653</v>
      </c>
      <c r="H7154" s="194">
        <v>659021</v>
      </c>
      <c r="I7154" s="164" t="s">
        <v>22</v>
      </c>
      <c r="L7154" s="164">
        <v>2024</v>
      </c>
      <c r="M7154" s="164" t="s">
        <v>525</v>
      </c>
      <c r="N7154" s="164" t="s">
        <v>569</v>
      </c>
    </row>
    <row r="7155" spans="1:14" s="164" customFormat="1" ht="15" x14ac:dyDescent="0.15">
      <c r="A7155" s="164" t="s">
        <v>521</v>
      </c>
      <c r="B7155" s="164" t="s">
        <v>567</v>
      </c>
      <c r="C7155" s="164" t="s">
        <v>523</v>
      </c>
      <c r="D7155" s="164" t="s">
        <v>525</v>
      </c>
      <c r="E7155" s="164" t="s">
        <v>531</v>
      </c>
      <c r="F7155" s="193">
        <v>45714</v>
      </c>
      <c r="G7155" s="164" t="s">
        <v>568</v>
      </c>
      <c r="H7155" s="194">
        <v>132106</v>
      </c>
      <c r="I7155" s="164" t="s">
        <v>22</v>
      </c>
      <c r="L7155" s="164">
        <v>2024</v>
      </c>
      <c r="M7155" s="164" t="s">
        <v>525</v>
      </c>
      <c r="N7155" s="164" t="s">
        <v>569</v>
      </c>
    </row>
    <row r="7156" spans="1:14" s="164" customFormat="1" ht="15" x14ac:dyDescent="0.15">
      <c r="A7156" s="164" t="s">
        <v>521</v>
      </c>
      <c r="B7156" s="164" t="s">
        <v>617</v>
      </c>
      <c r="C7156" s="164" t="s">
        <v>523</v>
      </c>
      <c r="D7156" s="164" t="s">
        <v>525</v>
      </c>
      <c r="E7156" s="164" t="s">
        <v>531</v>
      </c>
      <c r="F7156" s="193">
        <v>45714</v>
      </c>
      <c r="G7156" s="164" t="s">
        <v>568</v>
      </c>
      <c r="H7156" s="194">
        <v>81693</v>
      </c>
      <c r="I7156" s="164" t="s">
        <v>22</v>
      </c>
      <c r="L7156" s="164">
        <v>2024</v>
      </c>
      <c r="M7156" s="164" t="s">
        <v>525</v>
      </c>
      <c r="N7156" s="164" t="s">
        <v>569</v>
      </c>
    </row>
    <row r="7157" spans="1:14" s="164" customFormat="1" ht="15" x14ac:dyDescent="0.15">
      <c r="A7157" s="164" t="s">
        <v>521</v>
      </c>
      <c r="B7157" s="164" t="s">
        <v>638</v>
      </c>
      <c r="C7157" s="164" t="s">
        <v>523</v>
      </c>
      <c r="D7157" s="164" t="s">
        <v>525</v>
      </c>
      <c r="E7157" s="164" t="s">
        <v>519</v>
      </c>
      <c r="F7157" s="193">
        <v>45714</v>
      </c>
      <c r="G7157" s="164" t="s">
        <v>568</v>
      </c>
      <c r="H7157" s="194">
        <v>393250</v>
      </c>
      <c r="I7157" s="164" t="s">
        <v>22</v>
      </c>
      <c r="L7157" s="164">
        <v>2024</v>
      </c>
      <c r="M7157" s="164" t="s">
        <v>525</v>
      </c>
      <c r="N7157" s="164" t="s">
        <v>569</v>
      </c>
    </row>
    <row r="7158" spans="1:14" s="164" customFormat="1" ht="15" x14ac:dyDescent="0.15">
      <c r="A7158" s="164" t="s">
        <v>521</v>
      </c>
      <c r="B7158" s="164" t="s">
        <v>617</v>
      </c>
      <c r="C7158" s="164" t="s">
        <v>523</v>
      </c>
      <c r="D7158" s="164" t="s">
        <v>525</v>
      </c>
      <c r="E7158" s="164" t="s">
        <v>525</v>
      </c>
      <c r="F7158" s="193">
        <v>45714</v>
      </c>
      <c r="G7158" s="164" t="s">
        <v>589</v>
      </c>
      <c r="H7158" s="194">
        <v>630843</v>
      </c>
      <c r="I7158" s="164" t="s">
        <v>22</v>
      </c>
      <c r="L7158" s="164">
        <v>2024</v>
      </c>
      <c r="M7158" s="164" t="s">
        <v>525</v>
      </c>
      <c r="N7158" s="164" t="s">
        <v>569</v>
      </c>
    </row>
    <row r="7159" spans="1:14" s="164" customFormat="1" ht="15" x14ac:dyDescent="0.15">
      <c r="A7159" s="164" t="s">
        <v>521</v>
      </c>
      <c r="B7159" s="164" t="s">
        <v>617</v>
      </c>
      <c r="C7159" s="164" t="s">
        <v>523</v>
      </c>
      <c r="D7159" s="164" t="s">
        <v>525</v>
      </c>
      <c r="E7159" s="164" t="s">
        <v>531</v>
      </c>
      <c r="F7159" s="193">
        <v>45714</v>
      </c>
      <c r="G7159" s="164" t="s">
        <v>589</v>
      </c>
      <c r="H7159" s="194">
        <v>2565772</v>
      </c>
      <c r="I7159" s="164" t="s">
        <v>22</v>
      </c>
      <c r="L7159" s="164">
        <v>2024</v>
      </c>
      <c r="M7159" s="164" t="s">
        <v>525</v>
      </c>
      <c r="N7159" s="164" t="s">
        <v>569</v>
      </c>
    </row>
    <row r="7160" spans="1:14" s="164" customFormat="1" ht="15" x14ac:dyDescent="0.15">
      <c r="A7160" s="164" t="s">
        <v>521</v>
      </c>
      <c r="B7160" s="164" t="s">
        <v>603</v>
      </c>
      <c r="C7160" s="164" t="s">
        <v>523</v>
      </c>
      <c r="D7160" s="164" t="s">
        <v>525</v>
      </c>
      <c r="E7160" s="164" t="s">
        <v>525</v>
      </c>
      <c r="F7160" s="193">
        <v>45714</v>
      </c>
      <c r="G7160" s="164" t="s">
        <v>604</v>
      </c>
      <c r="H7160" s="194">
        <v>5289</v>
      </c>
      <c r="I7160" s="164" t="s">
        <v>22</v>
      </c>
      <c r="L7160" s="164">
        <v>2024</v>
      </c>
      <c r="M7160" s="164" t="s">
        <v>525</v>
      </c>
      <c r="N7160" s="164" t="s">
        <v>569</v>
      </c>
    </row>
    <row r="7161" spans="1:14" s="164" customFormat="1" ht="15" x14ac:dyDescent="0.15">
      <c r="A7161" s="164" t="s">
        <v>521</v>
      </c>
      <c r="B7161" s="164" t="s">
        <v>638</v>
      </c>
      <c r="C7161" s="164" t="s">
        <v>523</v>
      </c>
      <c r="D7161" s="164" t="s">
        <v>525</v>
      </c>
      <c r="E7161" s="164" t="s">
        <v>525</v>
      </c>
      <c r="F7161" s="193">
        <v>45714</v>
      </c>
      <c r="G7161" s="164" t="s">
        <v>23</v>
      </c>
      <c r="H7161" s="194">
        <v>43309</v>
      </c>
      <c r="I7161" s="164" t="s">
        <v>22</v>
      </c>
      <c r="L7161" s="164">
        <v>2024</v>
      </c>
      <c r="M7161" s="164" t="s">
        <v>525</v>
      </c>
      <c r="N7161" s="164" t="s">
        <v>569</v>
      </c>
    </row>
    <row r="7162" spans="1:14" s="164" customFormat="1" ht="15" x14ac:dyDescent="0.15">
      <c r="A7162" s="164" t="s">
        <v>521</v>
      </c>
      <c r="B7162" s="164" t="s">
        <v>686</v>
      </c>
      <c r="C7162" s="164" t="s">
        <v>523</v>
      </c>
      <c r="D7162" s="164" t="s">
        <v>525</v>
      </c>
      <c r="E7162" s="164" t="s">
        <v>525</v>
      </c>
      <c r="F7162" s="193">
        <v>45714</v>
      </c>
      <c r="G7162" s="164" t="s">
        <v>23</v>
      </c>
      <c r="H7162" s="194">
        <v>27456</v>
      </c>
      <c r="I7162" s="164" t="s">
        <v>22</v>
      </c>
      <c r="L7162" s="164">
        <v>2024</v>
      </c>
      <c r="M7162" s="164" t="s">
        <v>525</v>
      </c>
      <c r="N7162" s="164" t="s">
        <v>569</v>
      </c>
    </row>
    <row r="7163" spans="1:14" s="164" customFormat="1" ht="15" x14ac:dyDescent="0.15">
      <c r="A7163" s="164" t="s">
        <v>521</v>
      </c>
      <c r="B7163" s="164" t="s">
        <v>617</v>
      </c>
      <c r="C7163" s="164" t="s">
        <v>523</v>
      </c>
      <c r="D7163" s="164" t="s">
        <v>525</v>
      </c>
      <c r="E7163" s="164" t="s">
        <v>525</v>
      </c>
      <c r="F7163" s="193">
        <v>45714</v>
      </c>
      <c r="G7163" s="164" t="s">
        <v>621</v>
      </c>
      <c r="H7163" s="194">
        <v>150399</v>
      </c>
      <c r="I7163" s="164" t="s">
        <v>22</v>
      </c>
      <c r="L7163" s="164">
        <v>2024</v>
      </c>
      <c r="M7163" s="164" t="s">
        <v>525</v>
      </c>
      <c r="N7163" s="164" t="s">
        <v>569</v>
      </c>
    </row>
    <row r="7164" spans="1:14" s="164" customFormat="1" ht="15" x14ac:dyDescent="0.15">
      <c r="A7164" s="164" t="s">
        <v>521</v>
      </c>
      <c r="B7164" s="164" t="s">
        <v>647</v>
      </c>
      <c r="C7164" s="164" t="s">
        <v>523</v>
      </c>
      <c r="D7164" s="164" t="s">
        <v>525</v>
      </c>
      <c r="E7164" s="164" t="s">
        <v>525</v>
      </c>
      <c r="F7164" s="193">
        <v>45714</v>
      </c>
      <c r="G7164" s="164" t="s">
        <v>650</v>
      </c>
      <c r="H7164" s="194">
        <v>378767</v>
      </c>
      <c r="I7164" s="164" t="s">
        <v>16</v>
      </c>
      <c r="L7164" s="164">
        <v>2024</v>
      </c>
      <c r="M7164" s="164" t="s">
        <v>525</v>
      </c>
      <c r="N7164" s="164" t="s">
        <v>569</v>
      </c>
    </row>
    <row r="7165" spans="1:14" s="164" customFormat="1" ht="15" x14ac:dyDescent="0.15">
      <c r="A7165" s="164" t="s">
        <v>521</v>
      </c>
      <c r="B7165" s="164" t="s">
        <v>647</v>
      </c>
      <c r="C7165" s="164" t="s">
        <v>523</v>
      </c>
      <c r="D7165" s="164" t="s">
        <v>525</v>
      </c>
      <c r="E7165" s="164" t="s">
        <v>519</v>
      </c>
      <c r="F7165" s="193">
        <v>45714</v>
      </c>
      <c r="G7165" s="164" t="s">
        <v>650</v>
      </c>
      <c r="H7165" s="194">
        <v>40682</v>
      </c>
      <c r="I7165" s="164" t="s">
        <v>16</v>
      </c>
      <c r="L7165" s="164">
        <v>2024</v>
      </c>
      <c r="M7165" s="164" t="s">
        <v>525</v>
      </c>
      <c r="N7165" s="164" t="s">
        <v>569</v>
      </c>
    </row>
    <row r="7166" spans="1:14" s="164" customFormat="1" ht="15" x14ac:dyDescent="0.15">
      <c r="A7166" s="164" t="s">
        <v>521</v>
      </c>
      <c r="B7166" s="164" t="s">
        <v>647</v>
      </c>
      <c r="C7166" s="164" t="s">
        <v>535</v>
      </c>
      <c r="D7166" s="164" t="s">
        <v>525</v>
      </c>
      <c r="E7166" s="164" t="s">
        <v>531</v>
      </c>
      <c r="F7166" s="193">
        <v>45714</v>
      </c>
      <c r="G7166" s="164" t="s">
        <v>650</v>
      </c>
      <c r="H7166" s="194">
        <v>138270</v>
      </c>
      <c r="I7166" s="164" t="s">
        <v>16</v>
      </c>
      <c r="L7166" s="164">
        <v>2024</v>
      </c>
      <c r="M7166" s="164" t="s">
        <v>525</v>
      </c>
      <c r="N7166" s="164" t="s">
        <v>569</v>
      </c>
    </row>
    <row r="7167" spans="1:14" s="164" customFormat="1" ht="15" x14ac:dyDescent="0.15">
      <c r="A7167" s="164" t="s">
        <v>521</v>
      </c>
      <c r="B7167" s="164" t="s">
        <v>647</v>
      </c>
      <c r="C7167" s="164" t="s">
        <v>523</v>
      </c>
      <c r="D7167" s="164" t="s">
        <v>525</v>
      </c>
      <c r="E7167" s="164" t="s">
        <v>531</v>
      </c>
      <c r="F7167" s="193">
        <v>45714</v>
      </c>
      <c r="G7167" s="164" t="s">
        <v>650</v>
      </c>
      <c r="H7167" s="194">
        <v>1283902</v>
      </c>
      <c r="I7167" s="164" t="s">
        <v>16</v>
      </c>
      <c r="L7167" s="164">
        <v>2024</v>
      </c>
      <c r="M7167" s="164" t="s">
        <v>525</v>
      </c>
      <c r="N7167" s="164" t="s">
        <v>569</v>
      </c>
    </row>
    <row r="7168" spans="1:14" s="164" customFormat="1" ht="15" x14ac:dyDescent="0.15">
      <c r="A7168" s="164" t="s">
        <v>521</v>
      </c>
      <c r="B7168" s="164" t="s">
        <v>647</v>
      </c>
      <c r="C7168" s="164" t="s">
        <v>523</v>
      </c>
      <c r="D7168" s="164" t="s">
        <v>525</v>
      </c>
      <c r="E7168" s="164" t="s">
        <v>525</v>
      </c>
      <c r="F7168" s="193">
        <v>45714</v>
      </c>
      <c r="G7168" s="164" t="s">
        <v>648</v>
      </c>
      <c r="H7168" s="194">
        <v>14109</v>
      </c>
      <c r="I7168" s="164" t="s">
        <v>16</v>
      </c>
      <c r="L7168" s="164">
        <v>2024</v>
      </c>
      <c r="M7168" s="164" t="s">
        <v>525</v>
      </c>
      <c r="N7168" s="164" t="s">
        <v>569</v>
      </c>
    </row>
    <row r="7169" spans="1:14" s="164" customFormat="1" ht="15" x14ac:dyDescent="0.15">
      <c r="A7169" s="164" t="s">
        <v>521</v>
      </c>
      <c r="B7169" s="164" t="s">
        <v>647</v>
      </c>
      <c r="C7169" s="164" t="s">
        <v>523</v>
      </c>
      <c r="D7169" s="164" t="s">
        <v>525</v>
      </c>
      <c r="E7169" s="164" t="s">
        <v>531</v>
      </c>
      <c r="F7169" s="193">
        <v>45714</v>
      </c>
      <c r="G7169" s="164" t="s">
        <v>648</v>
      </c>
      <c r="H7169" s="194">
        <v>54208</v>
      </c>
      <c r="I7169" s="164" t="s">
        <v>16</v>
      </c>
      <c r="L7169" s="164">
        <v>2024</v>
      </c>
      <c r="M7169" s="164" t="s">
        <v>525</v>
      </c>
      <c r="N7169" s="164" t="s">
        <v>569</v>
      </c>
    </row>
    <row r="7170" spans="1:14" s="164" customFormat="1" ht="15" x14ac:dyDescent="0.15">
      <c r="A7170" s="164" t="s">
        <v>521</v>
      </c>
      <c r="B7170" s="164" t="s">
        <v>647</v>
      </c>
      <c r="C7170" s="164" t="s">
        <v>523</v>
      </c>
      <c r="D7170" s="164" t="s">
        <v>525</v>
      </c>
      <c r="E7170" s="164" t="s">
        <v>525</v>
      </c>
      <c r="F7170" s="193">
        <v>45714</v>
      </c>
      <c r="G7170" s="164" t="s">
        <v>658</v>
      </c>
      <c r="H7170" s="194">
        <v>15400</v>
      </c>
      <c r="I7170" s="164" t="s">
        <v>16</v>
      </c>
      <c r="L7170" s="164">
        <v>2024</v>
      </c>
      <c r="M7170" s="164" t="s">
        <v>525</v>
      </c>
      <c r="N7170" s="164" t="s">
        <v>569</v>
      </c>
    </row>
    <row r="7171" spans="1:14" s="164" customFormat="1" ht="15" x14ac:dyDescent="0.15">
      <c r="A7171" s="164" t="s">
        <v>521</v>
      </c>
      <c r="B7171" s="164" t="s">
        <v>647</v>
      </c>
      <c r="C7171" s="164" t="s">
        <v>523</v>
      </c>
      <c r="D7171" s="164" t="s">
        <v>525</v>
      </c>
      <c r="E7171" s="164" t="s">
        <v>525</v>
      </c>
      <c r="F7171" s="193">
        <v>45714</v>
      </c>
      <c r="G7171" s="164" t="s">
        <v>649</v>
      </c>
      <c r="H7171" s="194">
        <v>466479</v>
      </c>
      <c r="I7171" s="164" t="s">
        <v>16</v>
      </c>
      <c r="L7171" s="164">
        <v>2024</v>
      </c>
      <c r="M7171" s="164" t="s">
        <v>525</v>
      </c>
      <c r="N7171" s="164" t="s">
        <v>569</v>
      </c>
    </row>
    <row r="7172" spans="1:14" s="164" customFormat="1" ht="15" x14ac:dyDescent="0.15">
      <c r="A7172" s="164" t="s">
        <v>521</v>
      </c>
      <c r="B7172" s="164" t="s">
        <v>647</v>
      </c>
      <c r="C7172" s="164" t="s">
        <v>523</v>
      </c>
      <c r="D7172" s="164" t="s">
        <v>525</v>
      </c>
      <c r="E7172" s="164" t="s">
        <v>531</v>
      </c>
      <c r="F7172" s="193">
        <v>45714</v>
      </c>
      <c r="G7172" s="164" t="s">
        <v>649</v>
      </c>
      <c r="H7172" s="194">
        <v>1549988</v>
      </c>
      <c r="I7172" s="164" t="s">
        <v>16</v>
      </c>
      <c r="L7172" s="164">
        <v>2024</v>
      </c>
      <c r="M7172" s="164" t="s">
        <v>525</v>
      </c>
      <c r="N7172" s="164" t="s">
        <v>569</v>
      </c>
    </row>
    <row r="7173" spans="1:14" s="164" customFormat="1" ht="15" x14ac:dyDescent="0.15">
      <c r="A7173" s="164" t="s">
        <v>521</v>
      </c>
      <c r="B7173" s="164" t="s">
        <v>647</v>
      </c>
      <c r="C7173" s="164" t="s">
        <v>523</v>
      </c>
      <c r="D7173" s="164" t="s">
        <v>525</v>
      </c>
      <c r="E7173" s="164" t="s">
        <v>531</v>
      </c>
      <c r="F7173" s="193">
        <v>45714</v>
      </c>
      <c r="G7173" s="164" t="s">
        <v>652</v>
      </c>
      <c r="H7173" s="194">
        <v>175450</v>
      </c>
      <c r="I7173" s="164" t="s">
        <v>16</v>
      </c>
      <c r="L7173" s="164">
        <v>2024</v>
      </c>
      <c r="M7173" s="164" t="s">
        <v>525</v>
      </c>
      <c r="N7173" s="164" t="s">
        <v>569</v>
      </c>
    </row>
    <row r="7174" spans="1:14" s="164" customFormat="1" ht="15" x14ac:dyDescent="0.15">
      <c r="A7174" s="164" t="s">
        <v>521</v>
      </c>
      <c r="B7174" s="164" t="s">
        <v>647</v>
      </c>
      <c r="C7174" s="164" t="s">
        <v>523</v>
      </c>
      <c r="D7174" s="164" t="s">
        <v>525</v>
      </c>
      <c r="E7174" s="164" t="s">
        <v>525</v>
      </c>
      <c r="F7174" s="193">
        <v>45713</v>
      </c>
      <c r="G7174" s="164" t="s">
        <v>649</v>
      </c>
      <c r="H7174" s="194">
        <v>2757581</v>
      </c>
      <c r="I7174" s="164" t="s">
        <v>16</v>
      </c>
      <c r="L7174" s="164">
        <v>2024</v>
      </c>
      <c r="M7174" s="164" t="s">
        <v>525</v>
      </c>
      <c r="N7174" s="164" t="s">
        <v>569</v>
      </c>
    </row>
    <row r="7175" spans="1:14" s="164" customFormat="1" ht="15" x14ac:dyDescent="0.15">
      <c r="A7175" s="164" t="s">
        <v>521</v>
      </c>
      <c r="B7175" s="164" t="s">
        <v>647</v>
      </c>
      <c r="C7175" s="164" t="s">
        <v>523</v>
      </c>
      <c r="D7175" s="164" t="s">
        <v>525</v>
      </c>
      <c r="E7175" s="164" t="s">
        <v>531</v>
      </c>
      <c r="F7175" s="193">
        <v>45713</v>
      </c>
      <c r="G7175" s="164" t="s">
        <v>649</v>
      </c>
      <c r="H7175" s="194">
        <v>154814</v>
      </c>
      <c r="I7175" s="164" t="s">
        <v>16</v>
      </c>
      <c r="L7175" s="164">
        <v>2024</v>
      </c>
      <c r="M7175" s="164" t="s">
        <v>525</v>
      </c>
      <c r="N7175" s="164" t="s">
        <v>569</v>
      </c>
    </row>
    <row r="7176" spans="1:14" s="164" customFormat="1" ht="15" x14ac:dyDescent="0.15">
      <c r="A7176" s="164" t="s">
        <v>521</v>
      </c>
      <c r="B7176" s="164" t="s">
        <v>647</v>
      </c>
      <c r="C7176" s="164" t="s">
        <v>523</v>
      </c>
      <c r="D7176" s="164" t="s">
        <v>525</v>
      </c>
      <c r="E7176" s="164" t="s">
        <v>531</v>
      </c>
      <c r="F7176" s="193">
        <v>45713</v>
      </c>
      <c r="G7176" s="164" t="s">
        <v>652</v>
      </c>
      <c r="H7176" s="194">
        <v>395054</v>
      </c>
      <c r="I7176" s="164" t="s">
        <v>16</v>
      </c>
      <c r="L7176" s="164">
        <v>2024</v>
      </c>
      <c r="M7176" s="164" t="s">
        <v>525</v>
      </c>
      <c r="N7176" s="164" t="s">
        <v>569</v>
      </c>
    </row>
    <row r="7177" spans="1:14" s="164" customFormat="1" ht="15" x14ac:dyDescent="0.15">
      <c r="A7177" s="164" t="s">
        <v>521</v>
      </c>
      <c r="B7177" s="164" t="s">
        <v>617</v>
      </c>
      <c r="C7177" s="164" t="s">
        <v>523</v>
      </c>
      <c r="D7177" s="164" t="s">
        <v>525</v>
      </c>
      <c r="E7177" s="164" t="s">
        <v>531</v>
      </c>
      <c r="F7177" s="193">
        <v>45713</v>
      </c>
      <c r="G7177" s="164" t="s">
        <v>619</v>
      </c>
      <c r="H7177" s="194">
        <v>36868</v>
      </c>
      <c r="I7177" s="164" t="s">
        <v>22</v>
      </c>
      <c r="L7177" s="164">
        <v>2024</v>
      </c>
      <c r="M7177" s="164" t="s">
        <v>525</v>
      </c>
      <c r="N7177" s="164" t="s">
        <v>569</v>
      </c>
    </row>
    <row r="7178" spans="1:14" s="164" customFormat="1" ht="15" x14ac:dyDescent="0.15">
      <c r="A7178" s="164" t="s">
        <v>521</v>
      </c>
      <c r="B7178" s="164" t="s">
        <v>647</v>
      </c>
      <c r="C7178" s="164" t="s">
        <v>523</v>
      </c>
      <c r="D7178" s="164" t="s">
        <v>525</v>
      </c>
      <c r="E7178" s="164" t="s">
        <v>531</v>
      </c>
      <c r="F7178" s="193">
        <v>45713</v>
      </c>
      <c r="G7178" s="164" t="s">
        <v>653</v>
      </c>
      <c r="H7178" s="194">
        <v>333872</v>
      </c>
      <c r="I7178" s="164" t="s">
        <v>22</v>
      </c>
      <c r="L7178" s="164">
        <v>2024</v>
      </c>
      <c r="M7178" s="164" t="s">
        <v>525</v>
      </c>
      <c r="N7178" s="164" t="s">
        <v>569</v>
      </c>
    </row>
    <row r="7179" spans="1:14" s="164" customFormat="1" ht="15" x14ac:dyDescent="0.15">
      <c r="A7179" s="164" t="s">
        <v>521</v>
      </c>
      <c r="B7179" s="164" t="s">
        <v>617</v>
      </c>
      <c r="C7179" s="164" t="s">
        <v>523</v>
      </c>
      <c r="D7179" s="164" t="s">
        <v>525</v>
      </c>
      <c r="E7179" s="164" t="s">
        <v>525</v>
      </c>
      <c r="F7179" s="193">
        <v>45713</v>
      </c>
      <c r="G7179" s="164" t="s">
        <v>589</v>
      </c>
      <c r="H7179" s="194">
        <v>259668</v>
      </c>
      <c r="I7179" s="164" t="s">
        <v>22</v>
      </c>
      <c r="L7179" s="164">
        <v>2024</v>
      </c>
      <c r="M7179" s="164" t="s">
        <v>525</v>
      </c>
      <c r="N7179" s="164" t="s">
        <v>569</v>
      </c>
    </row>
    <row r="7180" spans="1:14" s="164" customFormat="1" ht="15" x14ac:dyDescent="0.15">
      <c r="A7180" s="164" t="s">
        <v>521</v>
      </c>
      <c r="B7180" s="164" t="s">
        <v>603</v>
      </c>
      <c r="C7180" s="164" t="s">
        <v>523</v>
      </c>
      <c r="D7180" s="164" t="s">
        <v>525</v>
      </c>
      <c r="E7180" s="164" t="s">
        <v>525</v>
      </c>
      <c r="F7180" s="193">
        <v>45713</v>
      </c>
      <c r="G7180" s="164" t="s">
        <v>604</v>
      </c>
      <c r="H7180" s="194">
        <v>6816</v>
      </c>
      <c r="I7180" s="164" t="s">
        <v>22</v>
      </c>
      <c r="L7180" s="164">
        <v>2024</v>
      </c>
      <c r="M7180" s="164" t="s">
        <v>525</v>
      </c>
      <c r="N7180" s="164" t="s">
        <v>569</v>
      </c>
    </row>
    <row r="7181" spans="1:14" s="164" customFormat="1" ht="15" x14ac:dyDescent="0.15">
      <c r="A7181" s="164" t="s">
        <v>521</v>
      </c>
      <c r="B7181" s="164" t="s">
        <v>617</v>
      </c>
      <c r="C7181" s="164" t="s">
        <v>523</v>
      </c>
      <c r="D7181" s="164" t="s">
        <v>525</v>
      </c>
      <c r="E7181" s="164" t="s">
        <v>525</v>
      </c>
      <c r="F7181" s="193">
        <v>45713</v>
      </c>
      <c r="G7181" s="164" t="s">
        <v>23</v>
      </c>
      <c r="H7181" s="194">
        <v>968717</v>
      </c>
      <c r="I7181" s="164" t="s">
        <v>22</v>
      </c>
      <c r="L7181" s="164">
        <v>2024</v>
      </c>
      <c r="M7181" s="164" t="s">
        <v>525</v>
      </c>
      <c r="N7181" s="164" t="s">
        <v>569</v>
      </c>
    </row>
    <row r="7182" spans="1:14" s="164" customFormat="1" ht="15" x14ac:dyDescent="0.15">
      <c r="A7182" s="164" t="s">
        <v>521</v>
      </c>
      <c r="B7182" s="164" t="s">
        <v>617</v>
      </c>
      <c r="C7182" s="164" t="s">
        <v>523</v>
      </c>
      <c r="D7182" s="164" t="s">
        <v>525</v>
      </c>
      <c r="E7182" s="164" t="s">
        <v>531</v>
      </c>
      <c r="F7182" s="193">
        <v>45713</v>
      </c>
      <c r="G7182" s="164" t="s">
        <v>23</v>
      </c>
      <c r="H7182" s="194">
        <v>124300</v>
      </c>
      <c r="I7182" s="164" t="s">
        <v>22</v>
      </c>
      <c r="L7182" s="164">
        <v>2024</v>
      </c>
      <c r="M7182" s="164" t="s">
        <v>525</v>
      </c>
      <c r="N7182" s="164" t="s">
        <v>569</v>
      </c>
    </row>
    <row r="7183" spans="1:14" s="164" customFormat="1" ht="15" x14ac:dyDescent="0.15">
      <c r="A7183" s="164" t="s">
        <v>521</v>
      </c>
      <c r="B7183" s="164" t="s">
        <v>586</v>
      </c>
      <c r="C7183" s="164" t="s">
        <v>523</v>
      </c>
      <c r="D7183" s="164" t="s">
        <v>525</v>
      </c>
      <c r="E7183" s="164" t="s">
        <v>531</v>
      </c>
      <c r="F7183" s="193">
        <v>45713</v>
      </c>
      <c r="G7183" s="164" t="s">
        <v>23</v>
      </c>
      <c r="H7183" s="194">
        <v>97297</v>
      </c>
      <c r="I7183" s="164" t="s">
        <v>22</v>
      </c>
      <c r="L7183" s="164">
        <v>2024</v>
      </c>
      <c r="M7183" s="164" t="s">
        <v>525</v>
      </c>
      <c r="N7183" s="164" t="s">
        <v>569</v>
      </c>
    </row>
    <row r="7184" spans="1:14" s="164" customFormat="1" ht="15" x14ac:dyDescent="0.15">
      <c r="A7184" s="164" t="s">
        <v>521</v>
      </c>
      <c r="B7184" s="164" t="s">
        <v>647</v>
      </c>
      <c r="C7184" s="164" t="s">
        <v>523</v>
      </c>
      <c r="D7184" s="164" t="s">
        <v>525</v>
      </c>
      <c r="E7184" s="164" t="s">
        <v>525</v>
      </c>
      <c r="F7184" s="193">
        <v>45713</v>
      </c>
      <c r="G7184" s="164" t="s">
        <v>650</v>
      </c>
      <c r="H7184" s="194">
        <v>301231</v>
      </c>
      <c r="I7184" s="164" t="s">
        <v>16</v>
      </c>
      <c r="L7184" s="164">
        <v>2024</v>
      </c>
      <c r="M7184" s="164" t="s">
        <v>525</v>
      </c>
      <c r="N7184" s="164" t="s">
        <v>569</v>
      </c>
    </row>
    <row r="7185" spans="1:14" s="164" customFormat="1" ht="15" x14ac:dyDescent="0.15">
      <c r="A7185" s="164" t="s">
        <v>521</v>
      </c>
      <c r="B7185" s="164" t="s">
        <v>647</v>
      </c>
      <c r="C7185" s="164" t="s">
        <v>523</v>
      </c>
      <c r="D7185" s="164" t="s">
        <v>525</v>
      </c>
      <c r="E7185" s="164" t="s">
        <v>519</v>
      </c>
      <c r="F7185" s="193">
        <v>45713</v>
      </c>
      <c r="G7185" s="164" t="s">
        <v>650</v>
      </c>
      <c r="H7185" s="194">
        <v>312730</v>
      </c>
      <c r="I7185" s="164" t="s">
        <v>16</v>
      </c>
      <c r="L7185" s="164">
        <v>2024</v>
      </c>
      <c r="M7185" s="164" t="s">
        <v>525</v>
      </c>
      <c r="N7185" s="164" t="s">
        <v>569</v>
      </c>
    </row>
    <row r="7186" spans="1:14" s="164" customFormat="1" ht="15" x14ac:dyDescent="0.15">
      <c r="A7186" s="164" t="s">
        <v>521</v>
      </c>
      <c r="B7186" s="164" t="s">
        <v>647</v>
      </c>
      <c r="C7186" s="164" t="s">
        <v>535</v>
      </c>
      <c r="D7186" s="164" t="s">
        <v>525</v>
      </c>
      <c r="E7186" s="164" t="s">
        <v>531</v>
      </c>
      <c r="F7186" s="193">
        <v>45713</v>
      </c>
      <c r="G7186" s="164" t="s">
        <v>650</v>
      </c>
      <c r="H7186" s="194">
        <v>67870</v>
      </c>
      <c r="I7186" s="164" t="s">
        <v>16</v>
      </c>
      <c r="L7186" s="164">
        <v>2024</v>
      </c>
      <c r="M7186" s="164" t="s">
        <v>525</v>
      </c>
      <c r="N7186" s="164" t="s">
        <v>569</v>
      </c>
    </row>
    <row r="7187" spans="1:14" s="164" customFormat="1" ht="15" x14ac:dyDescent="0.15">
      <c r="A7187" s="164" t="s">
        <v>521</v>
      </c>
      <c r="B7187" s="164" t="s">
        <v>647</v>
      </c>
      <c r="C7187" s="164" t="s">
        <v>523</v>
      </c>
      <c r="D7187" s="164" t="s">
        <v>525</v>
      </c>
      <c r="E7187" s="164" t="s">
        <v>531</v>
      </c>
      <c r="F7187" s="193">
        <v>45713</v>
      </c>
      <c r="G7187" s="164" t="s">
        <v>650</v>
      </c>
      <c r="H7187" s="194">
        <v>2467540</v>
      </c>
      <c r="I7187" s="164" t="s">
        <v>16</v>
      </c>
      <c r="L7187" s="164">
        <v>2024</v>
      </c>
      <c r="M7187" s="164" t="s">
        <v>525</v>
      </c>
      <c r="N7187" s="164" t="s">
        <v>569</v>
      </c>
    </row>
    <row r="7188" spans="1:14" s="164" customFormat="1" ht="15" x14ac:dyDescent="0.15">
      <c r="A7188" s="164" t="s">
        <v>521</v>
      </c>
      <c r="B7188" s="164" t="s">
        <v>647</v>
      </c>
      <c r="C7188" s="164" t="s">
        <v>523</v>
      </c>
      <c r="D7188" s="164" t="s">
        <v>525</v>
      </c>
      <c r="E7188" s="164" t="s">
        <v>525</v>
      </c>
      <c r="F7188" s="193">
        <v>45713</v>
      </c>
      <c r="G7188" s="164" t="s">
        <v>648</v>
      </c>
      <c r="H7188" s="194">
        <v>76546</v>
      </c>
      <c r="I7188" s="164" t="s">
        <v>16</v>
      </c>
      <c r="L7188" s="164">
        <v>2024</v>
      </c>
      <c r="M7188" s="164" t="s">
        <v>525</v>
      </c>
      <c r="N7188" s="164" t="s">
        <v>569</v>
      </c>
    </row>
    <row r="7189" spans="1:14" s="164" customFormat="1" ht="15" x14ac:dyDescent="0.15">
      <c r="A7189" s="164" t="s">
        <v>521</v>
      </c>
      <c r="B7189" s="164" t="s">
        <v>647</v>
      </c>
      <c r="C7189" s="164" t="s">
        <v>523</v>
      </c>
      <c r="D7189" s="164" t="s">
        <v>525</v>
      </c>
      <c r="E7189" s="164" t="s">
        <v>531</v>
      </c>
      <c r="F7189" s="193">
        <v>45713</v>
      </c>
      <c r="G7189" s="164" t="s">
        <v>648</v>
      </c>
      <c r="H7189" s="194">
        <v>182635</v>
      </c>
      <c r="I7189" s="164" t="s">
        <v>16</v>
      </c>
      <c r="L7189" s="164">
        <v>2024</v>
      </c>
      <c r="M7189" s="164" t="s">
        <v>525</v>
      </c>
      <c r="N7189" s="164" t="s">
        <v>569</v>
      </c>
    </row>
    <row r="7190" spans="1:14" s="164" customFormat="1" ht="15" x14ac:dyDescent="0.15">
      <c r="A7190" s="164" t="s">
        <v>521</v>
      </c>
      <c r="B7190" s="164" t="s">
        <v>647</v>
      </c>
      <c r="C7190" s="164" t="s">
        <v>523</v>
      </c>
      <c r="D7190" s="164" t="s">
        <v>525</v>
      </c>
      <c r="E7190" s="164" t="s">
        <v>525</v>
      </c>
      <c r="F7190" s="193">
        <v>45713</v>
      </c>
      <c r="G7190" s="164" t="s">
        <v>651</v>
      </c>
      <c r="H7190" s="194">
        <v>562782</v>
      </c>
      <c r="I7190" s="164" t="s">
        <v>16</v>
      </c>
      <c r="L7190" s="164">
        <v>2024</v>
      </c>
      <c r="M7190" s="164" t="s">
        <v>525</v>
      </c>
      <c r="N7190" s="164" t="s">
        <v>569</v>
      </c>
    </row>
    <row r="7191" spans="1:14" s="164" customFormat="1" ht="15" x14ac:dyDescent="0.15">
      <c r="A7191" s="164" t="s">
        <v>521</v>
      </c>
      <c r="B7191" s="164" t="s">
        <v>647</v>
      </c>
      <c r="C7191" s="164" t="s">
        <v>523</v>
      </c>
      <c r="D7191" s="164" t="s">
        <v>525</v>
      </c>
      <c r="E7191" s="164" t="s">
        <v>531</v>
      </c>
      <c r="F7191" s="193">
        <v>45713</v>
      </c>
      <c r="G7191" s="164" t="s">
        <v>651</v>
      </c>
      <c r="H7191" s="194">
        <v>122511</v>
      </c>
      <c r="I7191" s="164" t="s">
        <v>16</v>
      </c>
      <c r="L7191" s="164">
        <v>2024</v>
      </c>
      <c r="M7191" s="164" t="s">
        <v>525</v>
      </c>
      <c r="N7191" s="164" t="s">
        <v>569</v>
      </c>
    </row>
    <row r="7192" spans="1:14" s="164" customFormat="1" ht="15" x14ac:dyDescent="0.15">
      <c r="A7192" s="164" t="s">
        <v>521</v>
      </c>
      <c r="B7192" s="164" t="s">
        <v>617</v>
      </c>
      <c r="C7192" s="164" t="s">
        <v>523</v>
      </c>
      <c r="D7192" s="164" t="s">
        <v>525</v>
      </c>
      <c r="E7192" s="164" t="s">
        <v>531</v>
      </c>
      <c r="F7192" s="193">
        <v>45712</v>
      </c>
      <c r="G7192" s="164" t="s">
        <v>621</v>
      </c>
      <c r="H7192" s="194">
        <v>132000</v>
      </c>
      <c r="I7192" s="164" t="s">
        <v>22</v>
      </c>
      <c r="L7192" s="164">
        <v>2024</v>
      </c>
      <c r="M7192" s="164" t="s">
        <v>525</v>
      </c>
      <c r="N7192" s="164" t="s">
        <v>569</v>
      </c>
    </row>
    <row r="7193" spans="1:14" s="164" customFormat="1" ht="15" x14ac:dyDescent="0.15">
      <c r="A7193" s="164" t="s">
        <v>521</v>
      </c>
      <c r="B7193" s="164" t="s">
        <v>617</v>
      </c>
      <c r="C7193" s="164" t="s">
        <v>523</v>
      </c>
      <c r="D7193" s="164" t="s">
        <v>525</v>
      </c>
      <c r="E7193" s="164" t="s">
        <v>525</v>
      </c>
      <c r="F7193" s="193">
        <v>45712</v>
      </c>
      <c r="G7193" s="164" t="s">
        <v>723</v>
      </c>
      <c r="H7193" s="194">
        <v>39537</v>
      </c>
      <c r="I7193" s="164" t="s">
        <v>22</v>
      </c>
      <c r="L7193" s="164">
        <v>2024</v>
      </c>
      <c r="M7193" s="164" t="s">
        <v>525</v>
      </c>
      <c r="N7193" s="164" t="s">
        <v>569</v>
      </c>
    </row>
    <row r="7194" spans="1:14" s="164" customFormat="1" ht="15" x14ac:dyDescent="0.15">
      <c r="A7194" s="164" t="s">
        <v>521</v>
      </c>
      <c r="B7194" s="164" t="s">
        <v>647</v>
      </c>
      <c r="C7194" s="164" t="s">
        <v>523</v>
      </c>
      <c r="D7194" s="164" t="s">
        <v>525</v>
      </c>
      <c r="E7194" s="164" t="s">
        <v>525</v>
      </c>
      <c r="F7194" s="193">
        <v>45712</v>
      </c>
      <c r="G7194" s="164" t="s">
        <v>650</v>
      </c>
      <c r="H7194" s="194">
        <v>332297</v>
      </c>
      <c r="I7194" s="164" t="s">
        <v>16</v>
      </c>
      <c r="L7194" s="164">
        <v>2024</v>
      </c>
      <c r="M7194" s="164" t="s">
        <v>525</v>
      </c>
      <c r="N7194" s="164" t="s">
        <v>569</v>
      </c>
    </row>
    <row r="7195" spans="1:14" s="164" customFormat="1" ht="15" x14ac:dyDescent="0.15">
      <c r="A7195" s="164" t="s">
        <v>521</v>
      </c>
      <c r="B7195" s="164" t="s">
        <v>647</v>
      </c>
      <c r="C7195" s="164" t="s">
        <v>535</v>
      </c>
      <c r="D7195" s="164" t="s">
        <v>525</v>
      </c>
      <c r="E7195" s="164" t="s">
        <v>519</v>
      </c>
      <c r="F7195" s="193">
        <v>45712</v>
      </c>
      <c r="G7195" s="164" t="s">
        <v>650</v>
      </c>
      <c r="H7195" s="194">
        <v>6486</v>
      </c>
      <c r="I7195" s="164" t="s">
        <v>16</v>
      </c>
      <c r="L7195" s="164">
        <v>2024</v>
      </c>
      <c r="M7195" s="164" t="s">
        <v>525</v>
      </c>
      <c r="N7195" s="164" t="s">
        <v>569</v>
      </c>
    </row>
    <row r="7196" spans="1:14" s="164" customFormat="1" ht="15" x14ac:dyDescent="0.15">
      <c r="A7196" s="164" t="s">
        <v>521</v>
      </c>
      <c r="B7196" s="164" t="s">
        <v>647</v>
      </c>
      <c r="C7196" s="164" t="s">
        <v>523</v>
      </c>
      <c r="D7196" s="164" t="s">
        <v>525</v>
      </c>
      <c r="E7196" s="164" t="s">
        <v>519</v>
      </c>
      <c r="F7196" s="193">
        <v>45712</v>
      </c>
      <c r="G7196" s="164" t="s">
        <v>650</v>
      </c>
      <c r="H7196" s="194">
        <v>174240</v>
      </c>
      <c r="I7196" s="164" t="s">
        <v>16</v>
      </c>
      <c r="L7196" s="164">
        <v>2024</v>
      </c>
      <c r="M7196" s="164" t="s">
        <v>525</v>
      </c>
      <c r="N7196" s="164" t="s">
        <v>569</v>
      </c>
    </row>
    <row r="7197" spans="1:14" s="164" customFormat="1" ht="15" x14ac:dyDescent="0.15">
      <c r="A7197" s="164" t="s">
        <v>521</v>
      </c>
      <c r="B7197" s="164" t="s">
        <v>647</v>
      </c>
      <c r="C7197" s="164" t="s">
        <v>523</v>
      </c>
      <c r="D7197" s="164" t="s">
        <v>525</v>
      </c>
      <c r="E7197" s="164" t="s">
        <v>531</v>
      </c>
      <c r="F7197" s="193">
        <v>45712</v>
      </c>
      <c r="G7197" s="164" t="s">
        <v>650</v>
      </c>
      <c r="H7197" s="194">
        <v>825108</v>
      </c>
      <c r="I7197" s="164" t="s">
        <v>16</v>
      </c>
      <c r="L7197" s="164">
        <v>2024</v>
      </c>
      <c r="M7197" s="164" t="s">
        <v>525</v>
      </c>
      <c r="N7197" s="164" t="s">
        <v>569</v>
      </c>
    </row>
    <row r="7198" spans="1:14" s="164" customFormat="1" ht="15" x14ac:dyDescent="0.15">
      <c r="A7198" s="164" t="s">
        <v>521</v>
      </c>
      <c r="B7198" s="164" t="s">
        <v>647</v>
      </c>
      <c r="C7198" s="164" t="s">
        <v>523</v>
      </c>
      <c r="D7198" s="164" t="s">
        <v>525</v>
      </c>
      <c r="E7198" s="164" t="s">
        <v>531</v>
      </c>
      <c r="F7198" s="193">
        <v>45712</v>
      </c>
      <c r="G7198" s="164" t="s">
        <v>648</v>
      </c>
      <c r="H7198" s="194">
        <v>29568</v>
      </c>
      <c r="I7198" s="164" t="s">
        <v>16</v>
      </c>
      <c r="L7198" s="164">
        <v>2024</v>
      </c>
      <c r="M7198" s="164" t="s">
        <v>525</v>
      </c>
      <c r="N7198" s="164" t="s">
        <v>569</v>
      </c>
    </row>
    <row r="7199" spans="1:14" s="164" customFormat="1" ht="15" x14ac:dyDescent="0.15">
      <c r="A7199" s="164" t="s">
        <v>521</v>
      </c>
      <c r="B7199" s="164" t="s">
        <v>647</v>
      </c>
      <c r="C7199" s="164" t="s">
        <v>523</v>
      </c>
      <c r="D7199" s="164" t="s">
        <v>525</v>
      </c>
      <c r="E7199" s="164" t="s">
        <v>525</v>
      </c>
      <c r="F7199" s="193">
        <v>45712</v>
      </c>
      <c r="G7199" s="164" t="s">
        <v>658</v>
      </c>
      <c r="H7199" s="194">
        <v>18480</v>
      </c>
      <c r="I7199" s="164" t="s">
        <v>16</v>
      </c>
      <c r="L7199" s="164">
        <v>2024</v>
      </c>
      <c r="M7199" s="164" t="s">
        <v>525</v>
      </c>
      <c r="N7199" s="164" t="s">
        <v>569</v>
      </c>
    </row>
    <row r="7200" spans="1:14" s="164" customFormat="1" ht="15" x14ac:dyDescent="0.15">
      <c r="A7200" s="164" t="s">
        <v>521</v>
      </c>
      <c r="B7200" s="164" t="s">
        <v>647</v>
      </c>
      <c r="C7200" s="164" t="s">
        <v>523</v>
      </c>
      <c r="D7200" s="164" t="s">
        <v>525</v>
      </c>
      <c r="E7200" s="164" t="s">
        <v>525</v>
      </c>
      <c r="F7200" s="193">
        <v>45712</v>
      </c>
      <c r="G7200" s="164" t="s">
        <v>649</v>
      </c>
      <c r="H7200" s="194">
        <v>229154</v>
      </c>
      <c r="I7200" s="164" t="s">
        <v>16</v>
      </c>
      <c r="L7200" s="164">
        <v>2024</v>
      </c>
      <c r="M7200" s="164" t="s">
        <v>525</v>
      </c>
      <c r="N7200" s="164" t="s">
        <v>569</v>
      </c>
    </row>
    <row r="7201" spans="1:14" s="164" customFormat="1" ht="15" x14ac:dyDescent="0.15">
      <c r="A7201" s="164" t="s">
        <v>521</v>
      </c>
      <c r="B7201" s="164" t="s">
        <v>647</v>
      </c>
      <c r="C7201" s="164" t="s">
        <v>523</v>
      </c>
      <c r="D7201" s="164" t="s">
        <v>525</v>
      </c>
      <c r="E7201" s="164" t="s">
        <v>531</v>
      </c>
      <c r="F7201" s="193">
        <v>45712</v>
      </c>
      <c r="G7201" s="164" t="s">
        <v>649</v>
      </c>
      <c r="H7201" s="194">
        <v>459679</v>
      </c>
      <c r="I7201" s="164" t="s">
        <v>16</v>
      </c>
      <c r="L7201" s="164">
        <v>2024</v>
      </c>
      <c r="M7201" s="164" t="s">
        <v>525</v>
      </c>
      <c r="N7201" s="164" t="s">
        <v>569</v>
      </c>
    </row>
    <row r="7202" spans="1:14" s="164" customFormat="1" ht="15" x14ac:dyDescent="0.15">
      <c r="A7202" s="164" t="s">
        <v>521</v>
      </c>
      <c r="B7202" s="164" t="s">
        <v>647</v>
      </c>
      <c r="C7202" s="164" t="s">
        <v>523</v>
      </c>
      <c r="D7202" s="164" t="s">
        <v>525</v>
      </c>
      <c r="E7202" s="164" t="s">
        <v>531</v>
      </c>
      <c r="F7202" s="193">
        <v>45712</v>
      </c>
      <c r="G7202" s="164" t="s">
        <v>652</v>
      </c>
      <c r="H7202" s="194">
        <v>747142</v>
      </c>
      <c r="I7202" s="164" t="s">
        <v>16</v>
      </c>
      <c r="L7202" s="164">
        <v>2024</v>
      </c>
      <c r="M7202" s="164" t="s">
        <v>525</v>
      </c>
      <c r="N7202" s="164" t="s">
        <v>569</v>
      </c>
    </row>
    <row r="7203" spans="1:14" s="164" customFormat="1" ht="15" x14ac:dyDescent="0.15">
      <c r="A7203" s="164" t="s">
        <v>521</v>
      </c>
      <c r="B7203" s="164" t="s">
        <v>617</v>
      </c>
      <c r="C7203" s="164" t="s">
        <v>523</v>
      </c>
      <c r="D7203" s="164" t="s">
        <v>525</v>
      </c>
      <c r="E7203" s="164" t="s">
        <v>519</v>
      </c>
      <c r="F7203" s="193">
        <v>45712</v>
      </c>
      <c r="G7203" s="164" t="s">
        <v>587</v>
      </c>
      <c r="H7203" s="194">
        <v>143000</v>
      </c>
      <c r="I7203" s="164" t="s">
        <v>22</v>
      </c>
      <c r="L7203" s="164">
        <v>2024</v>
      </c>
      <c r="M7203" s="164" t="s">
        <v>525</v>
      </c>
      <c r="N7203" s="164" t="s">
        <v>569</v>
      </c>
    </row>
    <row r="7204" spans="1:14" s="164" customFormat="1" ht="15" x14ac:dyDescent="0.15">
      <c r="A7204" s="164" t="s">
        <v>521</v>
      </c>
      <c r="B7204" s="164" t="s">
        <v>617</v>
      </c>
      <c r="C7204" s="164" t="s">
        <v>523</v>
      </c>
      <c r="D7204" s="164" t="s">
        <v>525</v>
      </c>
      <c r="E7204" s="164" t="s">
        <v>531</v>
      </c>
      <c r="F7204" s="193">
        <v>45712</v>
      </c>
      <c r="G7204" s="164" t="s">
        <v>587</v>
      </c>
      <c r="H7204" s="194">
        <v>42174</v>
      </c>
      <c r="I7204" s="164" t="s">
        <v>22</v>
      </c>
      <c r="L7204" s="164">
        <v>2024</v>
      </c>
      <c r="M7204" s="164" t="s">
        <v>525</v>
      </c>
      <c r="N7204" s="164" t="s">
        <v>569</v>
      </c>
    </row>
    <row r="7205" spans="1:14" s="164" customFormat="1" ht="15" x14ac:dyDescent="0.15">
      <c r="A7205" s="164" t="s">
        <v>521</v>
      </c>
      <c r="B7205" s="164" t="s">
        <v>617</v>
      </c>
      <c r="C7205" s="164" t="s">
        <v>523</v>
      </c>
      <c r="D7205" s="164" t="s">
        <v>525</v>
      </c>
      <c r="E7205" s="164" t="s">
        <v>525</v>
      </c>
      <c r="F7205" s="193">
        <v>45712</v>
      </c>
      <c r="G7205" s="164" t="s">
        <v>589</v>
      </c>
      <c r="H7205" s="194">
        <v>1223916</v>
      </c>
      <c r="I7205" s="164" t="s">
        <v>22</v>
      </c>
      <c r="L7205" s="164">
        <v>2024</v>
      </c>
      <c r="M7205" s="164" t="s">
        <v>525</v>
      </c>
      <c r="N7205" s="164" t="s">
        <v>569</v>
      </c>
    </row>
    <row r="7206" spans="1:14" s="164" customFormat="1" ht="15" x14ac:dyDescent="0.15">
      <c r="A7206" s="164" t="s">
        <v>521</v>
      </c>
      <c r="B7206" s="164" t="s">
        <v>617</v>
      </c>
      <c r="C7206" s="164" t="s">
        <v>523</v>
      </c>
      <c r="D7206" s="164" t="s">
        <v>525</v>
      </c>
      <c r="E7206" s="164" t="s">
        <v>525</v>
      </c>
      <c r="F7206" s="193">
        <v>45712</v>
      </c>
      <c r="G7206" s="164" t="s">
        <v>23</v>
      </c>
      <c r="H7206" s="194">
        <v>171600</v>
      </c>
      <c r="I7206" s="164" t="s">
        <v>22</v>
      </c>
      <c r="L7206" s="164">
        <v>2024</v>
      </c>
      <c r="M7206" s="164" t="s">
        <v>525</v>
      </c>
      <c r="N7206" s="164" t="s">
        <v>569</v>
      </c>
    </row>
    <row r="7207" spans="1:14" s="164" customFormat="1" ht="15" x14ac:dyDescent="0.15">
      <c r="A7207" s="164" t="s">
        <v>521</v>
      </c>
      <c r="B7207" s="164" t="s">
        <v>617</v>
      </c>
      <c r="C7207" s="164" t="s">
        <v>523</v>
      </c>
      <c r="D7207" s="164" t="s">
        <v>525</v>
      </c>
      <c r="E7207" s="164" t="s">
        <v>531</v>
      </c>
      <c r="F7207" s="193">
        <v>45712</v>
      </c>
      <c r="G7207" s="164" t="s">
        <v>23</v>
      </c>
      <c r="H7207" s="194">
        <v>3382029</v>
      </c>
      <c r="I7207" s="164" t="s">
        <v>22</v>
      </c>
      <c r="L7207" s="164">
        <v>2024</v>
      </c>
      <c r="M7207" s="164" t="s">
        <v>525</v>
      </c>
      <c r="N7207" s="164" t="s">
        <v>569</v>
      </c>
    </row>
    <row r="7208" spans="1:14" s="164" customFormat="1" ht="15" x14ac:dyDescent="0.15">
      <c r="A7208" s="164" t="s">
        <v>521</v>
      </c>
      <c r="B7208" s="164" t="s">
        <v>647</v>
      </c>
      <c r="C7208" s="164" t="s">
        <v>523</v>
      </c>
      <c r="D7208" s="164" t="s">
        <v>525</v>
      </c>
      <c r="E7208" s="164" t="s">
        <v>531</v>
      </c>
      <c r="F7208" s="193">
        <v>45712</v>
      </c>
      <c r="G7208" s="164" t="s">
        <v>23</v>
      </c>
      <c r="H7208" s="194">
        <v>42240</v>
      </c>
      <c r="I7208" s="164" t="s">
        <v>22</v>
      </c>
      <c r="L7208" s="164">
        <v>2024</v>
      </c>
      <c r="M7208" s="164" t="s">
        <v>525</v>
      </c>
      <c r="N7208" s="164" t="s">
        <v>569</v>
      </c>
    </row>
    <row r="7209" spans="1:14" s="164" customFormat="1" ht="15" x14ac:dyDescent="0.15">
      <c r="A7209" s="164" t="s">
        <v>521</v>
      </c>
      <c r="B7209" s="164" t="s">
        <v>617</v>
      </c>
      <c r="C7209" s="164" t="s">
        <v>523</v>
      </c>
      <c r="D7209" s="164" t="s">
        <v>525</v>
      </c>
      <c r="E7209" s="164" t="s">
        <v>519</v>
      </c>
      <c r="F7209" s="193">
        <v>45709</v>
      </c>
      <c r="G7209" s="164" t="s">
        <v>587</v>
      </c>
      <c r="H7209" s="194">
        <v>71500</v>
      </c>
      <c r="I7209" s="164" t="s">
        <v>22</v>
      </c>
      <c r="L7209" s="164">
        <v>2024</v>
      </c>
      <c r="M7209" s="164" t="s">
        <v>525</v>
      </c>
      <c r="N7209" s="164" t="s">
        <v>569</v>
      </c>
    </row>
    <row r="7210" spans="1:14" s="164" customFormat="1" ht="15" x14ac:dyDescent="0.15">
      <c r="A7210" s="164" t="s">
        <v>521</v>
      </c>
      <c r="B7210" s="164" t="s">
        <v>617</v>
      </c>
      <c r="C7210" s="164" t="s">
        <v>523</v>
      </c>
      <c r="D7210" s="164" t="s">
        <v>525</v>
      </c>
      <c r="E7210" s="164" t="s">
        <v>531</v>
      </c>
      <c r="F7210" s="193">
        <v>45709</v>
      </c>
      <c r="G7210" s="164" t="s">
        <v>587</v>
      </c>
      <c r="H7210" s="194">
        <v>84216</v>
      </c>
      <c r="I7210" s="164" t="s">
        <v>22</v>
      </c>
      <c r="L7210" s="164">
        <v>2024</v>
      </c>
      <c r="M7210" s="164" t="s">
        <v>525</v>
      </c>
      <c r="N7210" s="164" t="s">
        <v>569</v>
      </c>
    </row>
    <row r="7211" spans="1:14" s="164" customFormat="1" ht="15" x14ac:dyDescent="0.15">
      <c r="A7211" s="164" t="s">
        <v>521</v>
      </c>
      <c r="B7211" s="164" t="s">
        <v>586</v>
      </c>
      <c r="C7211" s="164" t="s">
        <v>523</v>
      </c>
      <c r="D7211" s="164" t="s">
        <v>525</v>
      </c>
      <c r="E7211" s="164" t="s">
        <v>531</v>
      </c>
      <c r="F7211" s="193">
        <v>45709</v>
      </c>
      <c r="G7211" s="164" t="s">
        <v>587</v>
      </c>
      <c r="H7211" s="194">
        <v>152731</v>
      </c>
      <c r="I7211" s="164" t="s">
        <v>22</v>
      </c>
      <c r="L7211" s="164">
        <v>2024</v>
      </c>
      <c r="M7211" s="164" t="s">
        <v>525</v>
      </c>
      <c r="N7211" s="164" t="s">
        <v>569</v>
      </c>
    </row>
    <row r="7212" spans="1:14" s="164" customFormat="1" ht="15" x14ac:dyDescent="0.15">
      <c r="A7212" s="164" t="s">
        <v>521</v>
      </c>
      <c r="B7212" s="164" t="s">
        <v>647</v>
      </c>
      <c r="C7212" s="164" t="s">
        <v>523</v>
      </c>
      <c r="D7212" s="164" t="s">
        <v>525</v>
      </c>
      <c r="E7212" s="164" t="s">
        <v>531</v>
      </c>
      <c r="F7212" s="193">
        <v>45709</v>
      </c>
      <c r="G7212" s="164" t="s">
        <v>653</v>
      </c>
      <c r="H7212" s="194">
        <v>163185</v>
      </c>
      <c r="I7212" s="164" t="s">
        <v>22</v>
      </c>
      <c r="L7212" s="164">
        <v>2024</v>
      </c>
      <c r="M7212" s="164" t="s">
        <v>525</v>
      </c>
      <c r="N7212" s="164" t="s">
        <v>569</v>
      </c>
    </row>
    <row r="7213" spans="1:14" s="164" customFormat="1" ht="15" x14ac:dyDescent="0.15">
      <c r="A7213" s="164" t="s">
        <v>521</v>
      </c>
      <c r="B7213" s="164" t="s">
        <v>617</v>
      </c>
      <c r="C7213" s="164" t="s">
        <v>523</v>
      </c>
      <c r="D7213" s="164" t="s">
        <v>525</v>
      </c>
      <c r="E7213" s="164" t="s">
        <v>525</v>
      </c>
      <c r="F7213" s="193">
        <v>45709</v>
      </c>
      <c r="G7213" s="164" t="s">
        <v>589</v>
      </c>
      <c r="H7213" s="194">
        <v>43540</v>
      </c>
      <c r="I7213" s="164" t="s">
        <v>22</v>
      </c>
      <c r="L7213" s="164">
        <v>2024</v>
      </c>
      <c r="M7213" s="164" t="s">
        <v>525</v>
      </c>
      <c r="N7213" s="164" t="s">
        <v>569</v>
      </c>
    </row>
    <row r="7214" spans="1:14" s="164" customFormat="1" ht="15" x14ac:dyDescent="0.15">
      <c r="A7214" s="164" t="s">
        <v>521</v>
      </c>
      <c r="B7214" s="164" t="s">
        <v>617</v>
      </c>
      <c r="C7214" s="164" t="s">
        <v>523</v>
      </c>
      <c r="D7214" s="164" t="s">
        <v>525</v>
      </c>
      <c r="E7214" s="164" t="s">
        <v>519</v>
      </c>
      <c r="F7214" s="193">
        <v>45709</v>
      </c>
      <c r="G7214" s="164" t="s">
        <v>589</v>
      </c>
      <c r="H7214" s="194">
        <v>536917</v>
      </c>
      <c r="I7214" s="164" t="s">
        <v>22</v>
      </c>
      <c r="L7214" s="164">
        <v>2024</v>
      </c>
      <c r="M7214" s="164" t="s">
        <v>525</v>
      </c>
      <c r="N7214" s="164" t="s">
        <v>569</v>
      </c>
    </row>
    <row r="7215" spans="1:14" s="164" customFormat="1" ht="15" x14ac:dyDescent="0.15">
      <c r="A7215" s="164" t="s">
        <v>521</v>
      </c>
      <c r="B7215" s="164" t="s">
        <v>617</v>
      </c>
      <c r="C7215" s="164" t="s">
        <v>523</v>
      </c>
      <c r="D7215" s="164" t="s">
        <v>525</v>
      </c>
      <c r="E7215" s="164" t="s">
        <v>531</v>
      </c>
      <c r="F7215" s="193">
        <v>45709</v>
      </c>
      <c r="G7215" s="164" t="s">
        <v>589</v>
      </c>
      <c r="H7215" s="194">
        <v>1599840</v>
      </c>
      <c r="I7215" s="164" t="s">
        <v>22</v>
      </c>
      <c r="L7215" s="164">
        <v>2024</v>
      </c>
      <c r="M7215" s="164" t="s">
        <v>525</v>
      </c>
      <c r="N7215" s="164" t="s">
        <v>569</v>
      </c>
    </row>
    <row r="7216" spans="1:14" s="164" customFormat="1" ht="15" x14ac:dyDescent="0.15">
      <c r="A7216" s="164" t="s">
        <v>521</v>
      </c>
      <c r="B7216" s="164" t="s">
        <v>638</v>
      </c>
      <c r="C7216" s="164" t="s">
        <v>523</v>
      </c>
      <c r="D7216" s="164" t="s">
        <v>525</v>
      </c>
      <c r="E7216" s="164" t="s">
        <v>519</v>
      </c>
      <c r="F7216" s="193">
        <v>45709</v>
      </c>
      <c r="G7216" s="164" t="s">
        <v>589</v>
      </c>
      <c r="H7216" s="194">
        <v>1237280</v>
      </c>
      <c r="I7216" s="164" t="s">
        <v>22</v>
      </c>
      <c r="L7216" s="164">
        <v>2024</v>
      </c>
      <c r="M7216" s="164" t="s">
        <v>525</v>
      </c>
      <c r="N7216" s="164" t="s">
        <v>569</v>
      </c>
    </row>
    <row r="7217" spans="1:14" s="164" customFormat="1" ht="15" x14ac:dyDescent="0.15">
      <c r="A7217" s="164" t="s">
        <v>521</v>
      </c>
      <c r="B7217" s="164" t="s">
        <v>638</v>
      </c>
      <c r="C7217" s="164" t="s">
        <v>523</v>
      </c>
      <c r="D7217" s="164" t="s">
        <v>525</v>
      </c>
      <c r="E7217" s="164" t="s">
        <v>531</v>
      </c>
      <c r="F7217" s="193">
        <v>45709</v>
      </c>
      <c r="G7217" s="164" t="s">
        <v>589</v>
      </c>
      <c r="H7217" s="194">
        <v>2376880</v>
      </c>
      <c r="I7217" s="164" t="s">
        <v>22</v>
      </c>
      <c r="L7217" s="164">
        <v>2024</v>
      </c>
      <c r="M7217" s="164" t="s">
        <v>525</v>
      </c>
      <c r="N7217" s="164" t="s">
        <v>569</v>
      </c>
    </row>
    <row r="7218" spans="1:14" s="164" customFormat="1" ht="15" x14ac:dyDescent="0.15">
      <c r="A7218" s="164" t="s">
        <v>521</v>
      </c>
      <c r="B7218" s="164" t="s">
        <v>603</v>
      </c>
      <c r="C7218" s="164" t="s">
        <v>523</v>
      </c>
      <c r="D7218" s="164" t="s">
        <v>525</v>
      </c>
      <c r="E7218" s="164" t="s">
        <v>525</v>
      </c>
      <c r="F7218" s="193">
        <v>45709</v>
      </c>
      <c r="G7218" s="164" t="s">
        <v>604</v>
      </c>
      <c r="H7218" s="194">
        <v>34327</v>
      </c>
      <c r="I7218" s="164" t="s">
        <v>22</v>
      </c>
      <c r="L7218" s="164">
        <v>2024</v>
      </c>
      <c r="M7218" s="164" t="s">
        <v>525</v>
      </c>
      <c r="N7218" s="164" t="s">
        <v>569</v>
      </c>
    </row>
    <row r="7219" spans="1:14" s="164" customFormat="1" ht="15" x14ac:dyDescent="0.15">
      <c r="A7219" s="164" t="s">
        <v>521</v>
      </c>
      <c r="B7219" s="164" t="s">
        <v>617</v>
      </c>
      <c r="C7219" s="164" t="s">
        <v>523</v>
      </c>
      <c r="D7219" s="164" t="s">
        <v>525</v>
      </c>
      <c r="E7219" s="164" t="s">
        <v>531</v>
      </c>
      <c r="F7219" s="193">
        <v>45709</v>
      </c>
      <c r="G7219" s="164" t="s">
        <v>23</v>
      </c>
      <c r="H7219" s="194">
        <v>44000</v>
      </c>
      <c r="I7219" s="164" t="s">
        <v>22</v>
      </c>
      <c r="L7219" s="164">
        <v>2024</v>
      </c>
      <c r="M7219" s="164" t="s">
        <v>525</v>
      </c>
      <c r="N7219" s="164" t="s">
        <v>569</v>
      </c>
    </row>
    <row r="7220" spans="1:14" s="164" customFormat="1" ht="15" x14ac:dyDescent="0.15">
      <c r="A7220" s="164" t="s">
        <v>521</v>
      </c>
      <c r="B7220" s="164" t="s">
        <v>647</v>
      </c>
      <c r="C7220" s="164" t="s">
        <v>523</v>
      </c>
      <c r="D7220" s="164" t="s">
        <v>525</v>
      </c>
      <c r="E7220" s="164" t="s">
        <v>531</v>
      </c>
      <c r="F7220" s="193">
        <v>45709</v>
      </c>
      <c r="G7220" s="164" t="s">
        <v>23</v>
      </c>
      <c r="H7220" s="194">
        <v>38280</v>
      </c>
      <c r="I7220" s="164" t="s">
        <v>22</v>
      </c>
      <c r="L7220" s="164">
        <v>2024</v>
      </c>
      <c r="M7220" s="164" t="s">
        <v>525</v>
      </c>
      <c r="N7220" s="164" t="s">
        <v>569</v>
      </c>
    </row>
    <row r="7221" spans="1:14" s="164" customFormat="1" ht="15" x14ac:dyDescent="0.15">
      <c r="A7221" s="164" t="s">
        <v>521</v>
      </c>
      <c r="B7221" s="164" t="s">
        <v>617</v>
      </c>
      <c r="C7221" s="164" t="s">
        <v>523</v>
      </c>
      <c r="D7221" s="164" t="s">
        <v>525</v>
      </c>
      <c r="E7221" s="164" t="s">
        <v>525</v>
      </c>
      <c r="F7221" s="193">
        <v>45709</v>
      </c>
      <c r="G7221" s="164" t="s">
        <v>621</v>
      </c>
      <c r="H7221" s="194">
        <v>112785</v>
      </c>
      <c r="I7221" s="164" t="s">
        <v>22</v>
      </c>
      <c r="L7221" s="164">
        <v>2024</v>
      </c>
      <c r="M7221" s="164" t="s">
        <v>525</v>
      </c>
      <c r="N7221" s="164" t="s">
        <v>569</v>
      </c>
    </row>
    <row r="7222" spans="1:14" s="164" customFormat="1" ht="15" x14ac:dyDescent="0.15">
      <c r="A7222" s="164" t="s">
        <v>521</v>
      </c>
      <c r="B7222" s="164" t="s">
        <v>617</v>
      </c>
      <c r="C7222" s="164" t="s">
        <v>523</v>
      </c>
      <c r="D7222" s="164" t="s">
        <v>525</v>
      </c>
      <c r="E7222" s="164" t="s">
        <v>531</v>
      </c>
      <c r="F7222" s="193">
        <v>45709</v>
      </c>
      <c r="G7222" s="164" t="s">
        <v>621</v>
      </c>
      <c r="H7222" s="194">
        <v>715000</v>
      </c>
      <c r="I7222" s="164" t="s">
        <v>22</v>
      </c>
      <c r="L7222" s="164">
        <v>2024</v>
      </c>
      <c r="M7222" s="164" t="s">
        <v>525</v>
      </c>
      <c r="N7222" s="164" t="s">
        <v>569</v>
      </c>
    </row>
    <row r="7223" spans="1:14" s="164" customFormat="1" ht="15" x14ac:dyDescent="0.15">
      <c r="A7223" s="164" t="s">
        <v>521</v>
      </c>
      <c r="B7223" s="164" t="s">
        <v>638</v>
      </c>
      <c r="C7223" s="164" t="s">
        <v>523</v>
      </c>
      <c r="D7223" s="164" t="s">
        <v>525</v>
      </c>
      <c r="E7223" s="164" t="s">
        <v>519</v>
      </c>
      <c r="F7223" s="193">
        <v>45709</v>
      </c>
      <c r="G7223" s="164" t="s">
        <v>621</v>
      </c>
      <c r="H7223" s="194">
        <v>107250</v>
      </c>
      <c r="I7223" s="164" t="s">
        <v>22</v>
      </c>
      <c r="L7223" s="164">
        <v>2024</v>
      </c>
      <c r="M7223" s="164" t="s">
        <v>525</v>
      </c>
      <c r="N7223" s="164" t="s">
        <v>569</v>
      </c>
    </row>
    <row r="7224" spans="1:14" s="164" customFormat="1" ht="15" x14ac:dyDescent="0.15">
      <c r="A7224" s="164" t="s">
        <v>521</v>
      </c>
      <c r="B7224" s="164" t="s">
        <v>638</v>
      </c>
      <c r="C7224" s="164" t="s">
        <v>523</v>
      </c>
      <c r="D7224" s="164" t="s">
        <v>525</v>
      </c>
      <c r="E7224" s="164" t="s">
        <v>531</v>
      </c>
      <c r="F7224" s="193">
        <v>45709</v>
      </c>
      <c r="G7224" s="164" t="s">
        <v>621</v>
      </c>
      <c r="H7224" s="194">
        <v>250250</v>
      </c>
      <c r="I7224" s="164" t="s">
        <v>22</v>
      </c>
      <c r="L7224" s="164">
        <v>2024</v>
      </c>
      <c r="M7224" s="164" t="s">
        <v>525</v>
      </c>
      <c r="N7224" s="164" t="s">
        <v>569</v>
      </c>
    </row>
    <row r="7225" spans="1:14" s="164" customFormat="1" ht="15" x14ac:dyDescent="0.15">
      <c r="A7225" s="164" t="s">
        <v>521</v>
      </c>
      <c r="B7225" s="164" t="s">
        <v>586</v>
      </c>
      <c r="C7225" s="164" t="s">
        <v>523</v>
      </c>
      <c r="D7225" s="164" t="s">
        <v>525</v>
      </c>
      <c r="E7225" s="164" t="s">
        <v>531</v>
      </c>
      <c r="F7225" s="193">
        <v>45709</v>
      </c>
      <c r="G7225" s="164" t="s">
        <v>722</v>
      </c>
      <c r="H7225" s="194">
        <v>131397</v>
      </c>
      <c r="I7225" s="164" t="s">
        <v>22</v>
      </c>
      <c r="L7225" s="164">
        <v>2024</v>
      </c>
      <c r="M7225" s="164" t="s">
        <v>525</v>
      </c>
      <c r="N7225" s="164" t="s">
        <v>569</v>
      </c>
    </row>
    <row r="7226" spans="1:14" s="164" customFormat="1" ht="15" x14ac:dyDescent="0.15">
      <c r="A7226" s="164" t="s">
        <v>521</v>
      </c>
      <c r="B7226" s="164" t="s">
        <v>647</v>
      </c>
      <c r="C7226" s="164" t="s">
        <v>523</v>
      </c>
      <c r="D7226" s="164" t="s">
        <v>525</v>
      </c>
      <c r="E7226" s="164" t="s">
        <v>525</v>
      </c>
      <c r="F7226" s="193">
        <v>45709</v>
      </c>
      <c r="G7226" s="164" t="s">
        <v>650</v>
      </c>
      <c r="H7226" s="194">
        <v>892384</v>
      </c>
      <c r="I7226" s="164" t="s">
        <v>16</v>
      </c>
      <c r="L7226" s="164">
        <v>2024</v>
      </c>
      <c r="M7226" s="164" t="s">
        <v>525</v>
      </c>
      <c r="N7226" s="164" t="s">
        <v>569</v>
      </c>
    </row>
    <row r="7227" spans="1:14" s="164" customFormat="1" ht="15" x14ac:dyDescent="0.15">
      <c r="A7227" s="164" t="s">
        <v>521</v>
      </c>
      <c r="B7227" s="164" t="s">
        <v>647</v>
      </c>
      <c r="C7227" s="164" t="s">
        <v>535</v>
      </c>
      <c r="D7227" s="164" t="s">
        <v>525</v>
      </c>
      <c r="E7227" s="164" t="s">
        <v>519</v>
      </c>
      <c r="F7227" s="193">
        <v>45709</v>
      </c>
      <c r="G7227" s="164" t="s">
        <v>650</v>
      </c>
      <c r="H7227" s="194">
        <v>16157</v>
      </c>
      <c r="I7227" s="164" t="s">
        <v>16</v>
      </c>
      <c r="L7227" s="164">
        <v>2024</v>
      </c>
      <c r="M7227" s="164" t="s">
        <v>525</v>
      </c>
      <c r="N7227" s="164" t="s">
        <v>569</v>
      </c>
    </row>
    <row r="7228" spans="1:14" s="164" customFormat="1" ht="15" x14ac:dyDescent="0.15">
      <c r="A7228" s="164" t="s">
        <v>521</v>
      </c>
      <c r="B7228" s="164" t="s">
        <v>647</v>
      </c>
      <c r="C7228" s="164" t="s">
        <v>523</v>
      </c>
      <c r="D7228" s="164" t="s">
        <v>525</v>
      </c>
      <c r="E7228" s="164" t="s">
        <v>519</v>
      </c>
      <c r="F7228" s="193">
        <v>45709</v>
      </c>
      <c r="G7228" s="164" t="s">
        <v>650</v>
      </c>
      <c r="H7228" s="194">
        <v>2695</v>
      </c>
      <c r="I7228" s="164" t="s">
        <v>16</v>
      </c>
      <c r="L7228" s="164">
        <v>2024</v>
      </c>
      <c r="M7228" s="164" t="s">
        <v>525</v>
      </c>
      <c r="N7228" s="164" t="s">
        <v>569</v>
      </c>
    </row>
    <row r="7229" spans="1:14" s="164" customFormat="1" ht="15" x14ac:dyDescent="0.15">
      <c r="A7229" s="164" t="s">
        <v>521</v>
      </c>
      <c r="B7229" s="164" t="s">
        <v>647</v>
      </c>
      <c r="C7229" s="164" t="s">
        <v>535</v>
      </c>
      <c r="D7229" s="164" t="s">
        <v>525</v>
      </c>
      <c r="E7229" s="164" t="s">
        <v>531</v>
      </c>
      <c r="F7229" s="193">
        <v>45709</v>
      </c>
      <c r="G7229" s="164" t="s">
        <v>650</v>
      </c>
      <c r="H7229" s="194">
        <v>70466</v>
      </c>
      <c r="I7229" s="164" t="s">
        <v>16</v>
      </c>
      <c r="L7229" s="164">
        <v>2024</v>
      </c>
      <c r="M7229" s="164" t="s">
        <v>525</v>
      </c>
      <c r="N7229" s="164" t="s">
        <v>569</v>
      </c>
    </row>
    <row r="7230" spans="1:14" s="164" customFormat="1" ht="15" x14ac:dyDescent="0.15">
      <c r="A7230" s="164" t="s">
        <v>521</v>
      </c>
      <c r="B7230" s="164" t="s">
        <v>647</v>
      </c>
      <c r="C7230" s="164" t="s">
        <v>523</v>
      </c>
      <c r="D7230" s="164" t="s">
        <v>525</v>
      </c>
      <c r="E7230" s="164" t="s">
        <v>531</v>
      </c>
      <c r="F7230" s="193">
        <v>45709</v>
      </c>
      <c r="G7230" s="164" t="s">
        <v>650</v>
      </c>
      <c r="H7230" s="194">
        <v>822908</v>
      </c>
      <c r="I7230" s="164" t="s">
        <v>16</v>
      </c>
      <c r="L7230" s="164">
        <v>2024</v>
      </c>
      <c r="M7230" s="164" t="s">
        <v>525</v>
      </c>
      <c r="N7230" s="164" t="s">
        <v>569</v>
      </c>
    </row>
    <row r="7231" spans="1:14" s="164" customFormat="1" ht="15" x14ac:dyDescent="0.15">
      <c r="A7231" s="164" t="s">
        <v>521</v>
      </c>
      <c r="B7231" s="164" t="s">
        <v>647</v>
      </c>
      <c r="C7231" s="164" t="s">
        <v>523</v>
      </c>
      <c r="D7231" s="164" t="s">
        <v>525</v>
      </c>
      <c r="E7231" s="164" t="s">
        <v>525</v>
      </c>
      <c r="F7231" s="193">
        <v>45709</v>
      </c>
      <c r="G7231" s="164" t="s">
        <v>648</v>
      </c>
      <c r="H7231" s="194">
        <v>67923</v>
      </c>
      <c r="I7231" s="164" t="s">
        <v>16</v>
      </c>
      <c r="L7231" s="164">
        <v>2024</v>
      </c>
      <c r="M7231" s="164" t="s">
        <v>525</v>
      </c>
      <c r="N7231" s="164" t="s">
        <v>569</v>
      </c>
    </row>
    <row r="7232" spans="1:14" s="164" customFormat="1" ht="15" x14ac:dyDescent="0.15">
      <c r="A7232" s="164" t="s">
        <v>521</v>
      </c>
      <c r="B7232" s="164" t="s">
        <v>647</v>
      </c>
      <c r="C7232" s="164" t="s">
        <v>523</v>
      </c>
      <c r="D7232" s="164" t="s">
        <v>525</v>
      </c>
      <c r="E7232" s="164" t="s">
        <v>531</v>
      </c>
      <c r="F7232" s="193">
        <v>45709</v>
      </c>
      <c r="G7232" s="164" t="s">
        <v>648</v>
      </c>
      <c r="H7232" s="194">
        <v>61107</v>
      </c>
      <c r="I7232" s="164" t="s">
        <v>16</v>
      </c>
      <c r="L7232" s="164">
        <v>2024</v>
      </c>
      <c r="M7232" s="164" t="s">
        <v>525</v>
      </c>
      <c r="N7232" s="164" t="s">
        <v>569</v>
      </c>
    </row>
    <row r="7233" spans="1:14" s="164" customFormat="1" ht="15" x14ac:dyDescent="0.15">
      <c r="A7233" s="164" t="s">
        <v>521</v>
      </c>
      <c r="B7233" s="164" t="s">
        <v>647</v>
      </c>
      <c r="C7233" s="164" t="s">
        <v>523</v>
      </c>
      <c r="D7233" s="164" t="s">
        <v>525</v>
      </c>
      <c r="E7233" s="164" t="s">
        <v>525</v>
      </c>
      <c r="F7233" s="193">
        <v>45709</v>
      </c>
      <c r="G7233" s="164" t="s">
        <v>651</v>
      </c>
      <c r="H7233" s="194">
        <v>93254</v>
      </c>
      <c r="I7233" s="164" t="s">
        <v>16</v>
      </c>
      <c r="L7233" s="164">
        <v>2024</v>
      </c>
      <c r="M7233" s="164" t="s">
        <v>525</v>
      </c>
      <c r="N7233" s="164" t="s">
        <v>569</v>
      </c>
    </row>
    <row r="7234" spans="1:14" s="164" customFormat="1" ht="15" x14ac:dyDescent="0.15">
      <c r="A7234" s="164" t="s">
        <v>521</v>
      </c>
      <c r="B7234" s="164" t="s">
        <v>647</v>
      </c>
      <c r="C7234" s="164" t="s">
        <v>523</v>
      </c>
      <c r="D7234" s="164" t="s">
        <v>525</v>
      </c>
      <c r="E7234" s="164" t="s">
        <v>525</v>
      </c>
      <c r="F7234" s="193">
        <v>45709</v>
      </c>
      <c r="G7234" s="164" t="s">
        <v>649</v>
      </c>
      <c r="H7234" s="194">
        <v>840961</v>
      </c>
      <c r="I7234" s="164" t="s">
        <v>16</v>
      </c>
      <c r="L7234" s="164">
        <v>2024</v>
      </c>
      <c r="M7234" s="164" t="s">
        <v>525</v>
      </c>
      <c r="N7234" s="164" t="s">
        <v>569</v>
      </c>
    </row>
    <row r="7235" spans="1:14" s="164" customFormat="1" ht="15" x14ac:dyDescent="0.15">
      <c r="A7235" s="164" t="s">
        <v>521</v>
      </c>
      <c r="B7235" s="164" t="s">
        <v>647</v>
      </c>
      <c r="C7235" s="164" t="s">
        <v>523</v>
      </c>
      <c r="D7235" s="164" t="s">
        <v>525</v>
      </c>
      <c r="E7235" s="164" t="s">
        <v>531</v>
      </c>
      <c r="F7235" s="193">
        <v>45709</v>
      </c>
      <c r="G7235" s="164" t="s">
        <v>649</v>
      </c>
      <c r="H7235" s="194">
        <v>222222</v>
      </c>
      <c r="I7235" s="164" t="s">
        <v>16</v>
      </c>
      <c r="L7235" s="164">
        <v>2024</v>
      </c>
      <c r="M7235" s="164" t="s">
        <v>525</v>
      </c>
      <c r="N7235" s="164" t="s">
        <v>569</v>
      </c>
    </row>
    <row r="7236" spans="1:14" s="164" customFormat="1" ht="15" x14ac:dyDescent="0.15">
      <c r="A7236" s="164" t="s">
        <v>521</v>
      </c>
      <c r="B7236" s="164" t="s">
        <v>638</v>
      </c>
      <c r="C7236" s="164" t="s">
        <v>523</v>
      </c>
      <c r="D7236" s="164" t="s">
        <v>525</v>
      </c>
      <c r="E7236" s="164" t="s">
        <v>519</v>
      </c>
      <c r="F7236" s="193">
        <v>45708</v>
      </c>
      <c r="G7236" s="164" t="s">
        <v>568</v>
      </c>
      <c r="H7236" s="194">
        <v>786500</v>
      </c>
      <c r="I7236" s="164" t="s">
        <v>22</v>
      </c>
      <c r="L7236" s="164">
        <v>2024</v>
      </c>
      <c r="M7236" s="164" t="s">
        <v>525</v>
      </c>
      <c r="N7236" s="164" t="s">
        <v>569</v>
      </c>
    </row>
    <row r="7237" spans="1:14" s="164" customFormat="1" ht="15" x14ac:dyDescent="0.15">
      <c r="A7237" s="164" t="s">
        <v>521</v>
      </c>
      <c r="B7237" s="164" t="s">
        <v>586</v>
      </c>
      <c r="C7237" s="164" t="s">
        <v>523</v>
      </c>
      <c r="D7237" s="164" t="s">
        <v>525</v>
      </c>
      <c r="E7237" s="164" t="s">
        <v>525</v>
      </c>
      <c r="F7237" s="193">
        <v>45708</v>
      </c>
      <c r="G7237" s="164" t="s">
        <v>568</v>
      </c>
      <c r="H7237" s="194">
        <v>472397</v>
      </c>
      <c r="I7237" s="164" t="s">
        <v>22</v>
      </c>
      <c r="L7237" s="164">
        <v>2024</v>
      </c>
      <c r="M7237" s="164" t="s">
        <v>525</v>
      </c>
      <c r="N7237" s="164" t="s">
        <v>569</v>
      </c>
    </row>
    <row r="7238" spans="1:14" s="164" customFormat="1" ht="15" x14ac:dyDescent="0.15">
      <c r="A7238" s="164" t="s">
        <v>521</v>
      </c>
      <c r="B7238" s="164" t="s">
        <v>617</v>
      </c>
      <c r="C7238" s="164" t="s">
        <v>523</v>
      </c>
      <c r="D7238" s="164" t="s">
        <v>525</v>
      </c>
      <c r="E7238" s="164" t="s">
        <v>531</v>
      </c>
      <c r="F7238" s="193">
        <v>45708</v>
      </c>
      <c r="G7238" s="164" t="s">
        <v>589</v>
      </c>
      <c r="H7238" s="194">
        <v>242880</v>
      </c>
      <c r="I7238" s="164" t="s">
        <v>22</v>
      </c>
      <c r="L7238" s="164">
        <v>2024</v>
      </c>
      <c r="M7238" s="164" t="s">
        <v>525</v>
      </c>
      <c r="N7238" s="164" t="s">
        <v>569</v>
      </c>
    </row>
    <row r="7239" spans="1:14" s="164" customFormat="1" ht="15" x14ac:dyDescent="0.15">
      <c r="A7239" s="164" t="s">
        <v>521</v>
      </c>
      <c r="B7239" s="164" t="s">
        <v>603</v>
      </c>
      <c r="C7239" s="164" t="s">
        <v>523</v>
      </c>
      <c r="D7239" s="164" t="s">
        <v>525</v>
      </c>
      <c r="E7239" s="164" t="s">
        <v>525</v>
      </c>
      <c r="F7239" s="193">
        <v>45708</v>
      </c>
      <c r="G7239" s="164" t="s">
        <v>604</v>
      </c>
      <c r="H7239" s="194">
        <v>40988</v>
      </c>
      <c r="I7239" s="164" t="s">
        <v>22</v>
      </c>
      <c r="L7239" s="164">
        <v>2024</v>
      </c>
      <c r="M7239" s="164" t="s">
        <v>525</v>
      </c>
      <c r="N7239" s="164" t="s">
        <v>569</v>
      </c>
    </row>
    <row r="7240" spans="1:14" s="164" customFormat="1" ht="15" x14ac:dyDescent="0.15">
      <c r="A7240" s="164" t="s">
        <v>521</v>
      </c>
      <c r="B7240" s="164" t="s">
        <v>617</v>
      </c>
      <c r="C7240" s="164" t="s">
        <v>523</v>
      </c>
      <c r="D7240" s="164" t="s">
        <v>525</v>
      </c>
      <c r="E7240" s="164" t="s">
        <v>525</v>
      </c>
      <c r="F7240" s="193">
        <v>45708</v>
      </c>
      <c r="G7240" s="164" t="s">
        <v>23</v>
      </c>
      <c r="H7240" s="194">
        <v>446827</v>
      </c>
      <c r="I7240" s="164" t="s">
        <v>22</v>
      </c>
      <c r="L7240" s="164">
        <v>2024</v>
      </c>
      <c r="M7240" s="164" t="s">
        <v>525</v>
      </c>
      <c r="N7240" s="164" t="s">
        <v>569</v>
      </c>
    </row>
    <row r="7241" spans="1:14" s="164" customFormat="1" ht="15" x14ac:dyDescent="0.15">
      <c r="A7241" s="164" t="s">
        <v>521</v>
      </c>
      <c r="B7241" s="164" t="s">
        <v>617</v>
      </c>
      <c r="C7241" s="164" t="s">
        <v>523</v>
      </c>
      <c r="D7241" s="164" t="s">
        <v>525</v>
      </c>
      <c r="E7241" s="164" t="s">
        <v>531</v>
      </c>
      <c r="F7241" s="193">
        <v>45708</v>
      </c>
      <c r="G7241" s="164" t="s">
        <v>23</v>
      </c>
      <c r="H7241" s="194">
        <v>158400</v>
      </c>
      <c r="I7241" s="164" t="s">
        <v>22</v>
      </c>
      <c r="L7241" s="164">
        <v>2024</v>
      </c>
      <c r="M7241" s="164" t="s">
        <v>525</v>
      </c>
      <c r="N7241" s="164" t="s">
        <v>569</v>
      </c>
    </row>
    <row r="7242" spans="1:14" s="164" customFormat="1" ht="15" x14ac:dyDescent="0.15">
      <c r="A7242" s="164" t="s">
        <v>521</v>
      </c>
      <c r="B7242" s="164" t="s">
        <v>586</v>
      </c>
      <c r="C7242" s="164" t="s">
        <v>523</v>
      </c>
      <c r="D7242" s="164" t="s">
        <v>525</v>
      </c>
      <c r="E7242" s="164" t="s">
        <v>531</v>
      </c>
      <c r="F7242" s="193">
        <v>45708</v>
      </c>
      <c r="G7242" s="164" t="s">
        <v>23</v>
      </c>
      <c r="H7242" s="194">
        <v>154405</v>
      </c>
      <c r="I7242" s="164" t="s">
        <v>22</v>
      </c>
      <c r="L7242" s="164">
        <v>2024</v>
      </c>
      <c r="M7242" s="164" t="s">
        <v>525</v>
      </c>
      <c r="N7242" s="164" t="s">
        <v>569</v>
      </c>
    </row>
    <row r="7243" spans="1:14" s="164" customFormat="1" ht="15" x14ac:dyDescent="0.15">
      <c r="A7243" s="164" t="s">
        <v>521</v>
      </c>
      <c r="B7243" s="164" t="s">
        <v>617</v>
      </c>
      <c r="C7243" s="164" t="s">
        <v>523</v>
      </c>
      <c r="D7243" s="164" t="s">
        <v>525</v>
      </c>
      <c r="E7243" s="164" t="s">
        <v>531</v>
      </c>
      <c r="F7243" s="193">
        <v>45708</v>
      </c>
      <c r="G7243" s="164" t="s">
        <v>720</v>
      </c>
      <c r="H7243" s="194">
        <v>203940</v>
      </c>
      <c r="I7243" s="164" t="s">
        <v>22</v>
      </c>
      <c r="L7243" s="164">
        <v>2024</v>
      </c>
      <c r="M7243" s="164" t="s">
        <v>525</v>
      </c>
      <c r="N7243" s="164" t="s">
        <v>569</v>
      </c>
    </row>
    <row r="7244" spans="1:14" s="164" customFormat="1" ht="15" x14ac:dyDescent="0.15">
      <c r="A7244" s="164" t="s">
        <v>521</v>
      </c>
      <c r="B7244" s="164" t="s">
        <v>647</v>
      </c>
      <c r="C7244" s="164" t="s">
        <v>523</v>
      </c>
      <c r="D7244" s="164" t="s">
        <v>525</v>
      </c>
      <c r="E7244" s="164" t="s">
        <v>531</v>
      </c>
      <c r="F7244" s="193">
        <v>45708</v>
      </c>
      <c r="G7244" s="164" t="s">
        <v>651</v>
      </c>
      <c r="H7244" s="194">
        <v>498960</v>
      </c>
      <c r="I7244" s="164" t="s">
        <v>16</v>
      </c>
      <c r="L7244" s="164">
        <v>2024</v>
      </c>
      <c r="M7244" s="164" t="s">
        <v>525</v>
      </c>
      <c r="N7244" s="164" t="s">
        <v>569</v>
      </c>
    </row>
    <row r="7245" spans="1:14" s="164" customFormat="1" ht="15" x14ac:dyDescent="0.15">
      <c r="A7245" s="164" t="s">
        <v>521</v>
      </c>
      <c r="B7245" s="164" t="s">
        <v>647</v>
      </c>
      <c r="C7245" s="164" t="s">
        <v>523</v>
      </c>
      <c r="D7245" s="164" t="s">
        <v>525</v>
      </c>
      <c r="E7245" s="164" t="s">
        <v>525</v>
      </c>
      <c r="F7245" s="193">
        <v>45708</v>
      </c>
      <c r="G7245" s="164" t="s">
        <v>649</v>
      </c>
      <c r="H7245" s="194">
        <v>943611</v>
      </c>
      <c r="I7245" s="164" t="s">
        <v>16</v>
      </c>
      <c r="L7245" s="164">
        <v>2024</v>
      </c>
      <c r="M7245" s="164" t="s">
        <v>525</v>
      </c>
      <c r="N7245" s="164" t="s">
        <v>569</v>
      </c>
    </row>
    <row r="7246" spans="1:14" s="164" customFormat="1" ht="15" x14ac:dyDescent="0.15">
      <c r="A7246" s="164" t="s">
        <v>521</v>
      </c>
      <c r="B7246" s="164" t="s">
        <v>638</v>
      </c>
      <c r="C7246" s="164" t="s">
        <v>523</v>
      </c>
      <c r="D7246" s="164" t="s">
        <v>525</v>
      </c>
      <c r="E7246" s="164" t="s">
        <v>519</v>
      </c>
      <c r="F7246" s="193">
        <v>45708</v>
      </c>
      <c r="G7246" s="164" t="s">
        <v>619</v>
      </c>
      <c r="H7246" s="194">
        <v>107250</v>
      </c>
      <c r="I7246" s="164" t="s">
        <v>22</v>
      </c>
      <c r="L7246" s="164">
        <v>2024</v>
      </c>
      <c r="M7246" s="164" t="s">
        <v>525</v>
      </c>
      <c r="N7246" s="164" t="s">
        <v>569</v>
      </c>
    </row>
    <row r="7247" spans="1:14" s="164" customFormat="1" ht="15" x14ac:dyDescent="0.15">
      <c r="A7247" s="164" t="s">
        <v>521</v>
      </c>
      <c r="B7247" s="164" t="s">
        <v>647</v>
      </c>
      <c r="C7247" s="164" t="s">
        <v>523</v>
      </c>
      <c r="D7247" s="164" t="s">
        <v>525</v>
      </c>
      <c r="E7247" s="164" t="s">
        <v>531</v>
      </c>
      <c r="F7247" s="193">
        <v>45708</v>
      </c>
      <c r="G7247" s="164" t="s">
        <v>653</v>
      </c>
      <c r="H7247" s="194">
        <v>80432</v>
      </c>
      <c r="I7247" s="164" t="s">
        <v>22</v>
      </c>
      <c r="L7247" s="164">
        <v>2024</v>
      </c>
      <c r="M7247" s="164" t="s">
        <v>525</v>
      </c>
      <c r="N7247" s="164" t="s">
        <v>569</v>
      </c>
    </row>
    <row r="7248" spans="1:14" s="164" customFormat="1" ht="15" x14ac:dyDescent="0.15">
      <c r="A7248" s="164" t="s">
        <v>521</v>
      </c>
      <c r="B7248" s="164" t="s">
        <v>617</v>
      </c>
      <c r="C7248" s="164" t="s">
        <v>523</v>
      </c>
      <c r="D7248" s="164" t="s">
        <v>525</v>
      </c>
      <c r="E7248" s="164" t="s">
        <v>525</v>
      </c>
      <c r="F7248" s="193">
        <v>45708</v>
      </c>
      <c r="G7248" s="164" t="s">
        <v>568</v>
      </c>
      <c r="H7248" s="194">
        <v>710851</v>
      </c>
      <c r="I7248" s="164" t="s">
        <v>22</v>
      </c>
      <c r="L7248" s="164">
        <v>2024</v>
      </c>
      <c r="M7248" s="164" t="s">
        <v>525</v>
      </c>
      <c r="N7248" s="164" t="s">
        <v>569</v>
      </c>
    </row>
    <row r="7249" spans="1:14" s="164" customFormat="1" ht="15" x14ac:dyDescent="0.15">
      <c r="A7249" s="164" t="s">
        <v>521</v>
      </c>
      <c r="B7249" s="164" t="s">
        <v>617</v>
      </c>
      <c r="C7249" s="164" t="s">
        <v>523</v>
      </c>
      <c r="D7249" s="164" t="s">
        <v>525</v>
      </c>
      <c r="E7249" s="164" t="s">
        <v>519</v>
      </c>
      <c r="F7249" s="193">
        <v>45708</v>
      </c>
      <c r="G7249" s="164" t="s">
        <v>568</v>
      </c>
      <c r="H7249" s="194">
        <v>250250</v>
      </c>
      <c r="I7249" s="164" t="s">
        <v>22</v>
      </c>
      <c r="L7249" s="164">
        <v>2024</v>
      </c>
      <c r="M7249" s="164" t="s">
        <v>525</v>
      </c>
      <c r="N7249" s="164" t="s">
        <v>569</v>
      </c>
    </row>
    <row r="7250" spans="1:14" s="164" customFormat="1" ht="15" x14ac:dyDescent="0.15">
      <c r="A7250" s="164" t="s">
        <v>521</v>
      </c>
      <c r="B7250" s="164" t="s">
        <v>617</v>
      </c>
      <c r="C7250" s="164" t="s">
        <v>523</v>
      </c>
      <c r="D7250" s="164" t="s">
        <v>525</v>
      </c>
      <c r="E7250" s="164" t="s">
        <v>531</v>
      </c>
      <c r="F7250" s="193">
        <v>45708</v>
      </c>
      <c r="G7250" s="164" t="s">
        <v>568</v>
      </c>
      <c r="H7250" s="194">
        <v>683892</v>
      </c>
      <c r="I7250" s="164" t="s">
        <v>22</v>
      </c>
      <c r="L7250" s="164">
        <v>2024</v>
      </c>
      <c r="M7250" s="164" t="s">
        <v>525</v>
      </c>
      <c r="N7250" s="164" t="s">
        <v>569</v>
      </c>
    </row>
    <row r="7251" spans="1:14" s="164" customFormat="1" ht="15" x14ac:dyDescent="0.15">
      <c r="A7251" s="164" t="s">
        <v>521</v>
      </c>
      <c r="B7251" s="164" t="s">
        <v>647</v>
      </c>
      <c r="C7251" s="164" t="s">
        <v>523</v>
      </c>
      <c r="D7251" s="164" t="s">
        <v>525</v>
      </c>
      <c r="E7251" s="164" t="s">
        <v>525</v>
      </c>
      <c r="F7251" s="193">
        <v>45708</v>
      </c>
      <c r="G7251" s="164" t="s">
        <v>650</v>
      </c>
      <c r="H7251" s="194">
        <v>741244</v>
      </c>
      <c r="I7251" s="164" t="s">
        <v>16</v>
      </c>
      <c r="L7251" s="164">
        <v>2024</v>
      </c>
      <c r="M7251" s="164" t="s">
        <v>525</v>
      </c>
      <c r="N7251" s="164" t="s">
        <v>569</v>
      </c>
    </row>
    <row r="7252" spans="1:14" s="164" customFormat="1" ht="15" x14ac:dyDescent="0.15">
      <c r="A7252" s="164" t="s">
        <v>521</v>
      </c>
      <c r="B7252" s="164" t="s">
        <v>647</v>
      </c>
      <c r="C7252" s="164" t="s">
        <v>535</v>
      </c>
      <c r="D7252" s="164" t="s">
        <v>525</v>
      </c>
      <c r="E7252" s="164" t="s">
        <v>519</v>
      </c>
      <c r="F7252" s="193">
        <v>45708</v>
      </c>
      <c r="G7252" s="164" t="s">
        <v>650</v>
      </c>
      <c r="H7252" s="194">
        <v>23674</v>
      </c>
      <c r="I7252" s="164" t="s">
        <v>16</v>
      </c>
      <c r="L7252" s="164">
        <v>2024</v>
      </c>
      <c r="M7252" s="164" t="s">
        <v>525</v>
      </c>
      <c r="N7252" s="164" t="s">
        <v>569</v>
      </c>
    </row>
    <row r="7253" spans="1:14" s="164" customFormat="1" ht="15" x14ac:dyDescent="0.15">
      <c r="A7253" s="164" t="s">
        <v>521</v>
      </c>
      <c r="B7253" s="164" t="s">
        <v>647</v>
      </c>
      <c r="C7253" s="164" t="s">
        <v>523</v>
      </c>
      <c r="D7253" s="164" t="s">
        <v>525</v>
      </c>
      <c r="E7253" s="164" t="s">
        <v>519</v>
      </c>
      <c r="F7253" s="193">
        <v>45708</v>
      </c>
      <c r="G7253" s="164" t="s">
        <v>650</v>
      </c>
      <c r="H7253" s="194">
        <v>95203</v>
      </c>
      <c r="I7253" s="164" t="s">
        <v>16</v>
      </c>
      <c r="L7253" s="164">
        <v>2024</v>
      </c>
      <c r="M7253" s="164" t="s">
        <v>525</v>
      </c>
      <c r="N7253" s="164" t="s">
        <v>569</v>
      </c>
    </row>
    <row r="7254" spans="1:14" s="164" customFormat="1" ht="15" x14ac:dyDescent="0.15">
      <c r="A7254" s="164" t="s">
        <v>521</v>
      </c>
      <c r="B7254" s="164" t="s">
        <v>647</v>
      </c>
      <c r="C7254" s="164" t="s">
        <v>535</v>
      </c>
      <c r="D7254" s="164" t="s">
        <v>525</v>
      </c>
      <c r="E7254" s="164" t="s">
        <v>531</v>
      </c>
      <c r="F7254" s="193">
        <v>45708</v>
      </c>
      <c r="G7254" s="164" t="s">
        <v>650</v>
      </c>
      <c r="H7254" s="194">
        <v>68376</v>
      </c>
      <c r="I7254" s="164" t="s">
        <v>16</v>
      </c>
      <c r="L7254" s="164">
        <v>2024</v>
      </c>
      <c r="M7254" s="164" t="s">
        <v>525</v>
      </c>
      <c r="N7254" s="164" t="s">
        <v>569</v>
      </c>
    </row>
    <row r="7255" spans="1:14" s="164" customFormat="1" ht="15" x14ac:dyDescent="0.15">
      <c r="A7255" s="164" t="s">
        <v>521</v>
      </c>
      <c r="B7255" s="164" t="s">
        <v>647</v>
      </c>
      <c r="C7255" s="164" t="s">
        <v>523</v>
      </c>
      <c r="D7255" s="164" t="s">
        <v>525</v>
      </c>
      <c r="E7255" s="164" t="s">
        <v>531</v>
      </c>
      <c r="F7255" s="193">
        <v>45708</v>
      </c>
      <c r="G7255" s="164" t="s">
        <v>650</v>
      </c>
      <c r="H7255" s="194">
        <v>983884</v>
      </c>
      <c r="I7255" s="164" t="s">
        <v>16</v>
      </c>
      <c r="L7255" s="164">
        <v>2024</v>
      </c>
      <c r="M7255" s="164" t="s">
        <v>525</v>
      </c>
      <c r="N7255" s="164" t="s">
        <v>569</v>
      </c>
    </row>
    <row r="7256" spans="1:14" s="164" customFormat="1" ht="15" x14ac:dyDescent="0.15">
      <c r="A7256" s="164" t="s">
        <v>521</v>
      </c>
      <c r="B7256" s="164" t="s">
        <v>647</v>
      </c>
      <c r="C7256" s="164" t="s">
        <v>523</v>
      </c>
      <c r="D7256" s="164" t="s">
        <v>525</v>
      </c>
      <c r="E7256" s="164" t="s">
        <v>525</v>
      </c>
      <c r="F7256" s="193">
        <v>45708</v>
      </c>
      <c r="G7256" s="164" t="s">
        <v>648</v>
      </c>
      <c r="H7256" s="194">
        <v>90987</v>
      </c>
      <c r="I7256" s="164" t="s">
        <v>16</v>
      </c>
      <c r="L7256" s="164">
        <v>2024</v>
      </c>
      <c r="M7256" s="164" t="s">
        <v>525</v>
      </c>
      <c r="N7256" s="164" t="s">
        <v>569</v>
      </c>
    </row>
    <row r="7257" spans="1:14" s="164" customFormat="1" ht="15" x14ac:dyDescent="0.15">
      <c r="A7257" s="164" t="s">
        <v>521</v>
      </c>
      <c r="B7257" s="164" t="s">
        <v>647</v>
      </c>
      <c r="C7257" s="164" t="s">
        <v>523</v>
      </c>
      <c r="D7257" s="164" t="s">
        <v>525</v>
      </c>
      <c r="E7257" s="164" t="s">
        <v>531</v>
      </c>
      <c r="F7257" s="193">
        <v>45708</v>
      </c>
      <c r="G7257" s="164" t="s">
        <v>648</v>
      </c>
      <c r="H7257" s="194">
        <v>36608</v>
      </c>
      <c r="I7257" s="164" t="s">
        <v>16</v>
      </c>
      <c r="L7257" s="164">
        <v>2024</v>
      </c>
      <c r="M7257" s="164" t="s">
        <v>525</v>
      </c>
      <c r="N7257" s="164" t="s">
        <v>569</v>
      </c>
    </row>
    <row r="7258" spans="1:14" s="164" customFormat="1" ht="15" x14ac:dyDescent="0.15">
      <c r="A7258" s="164" t="s">
        <v>521</v>
      </c>
      <c r="B7258" s="164" t="s">
        <v>647</v>
      </c>
      <c r="C7258" s="164" t="s">
        <v>523</v>
      </c>
      <c r="D7258" s="164" t="s">
        <v>525</v>
      </c>
      <c r="E7258" s="164" t="s">
        <v>525</v>
      </c>
      <c r="F7258" s="193">
        <v>45708</v>
      </c>
      <c r="G7258" s="164" t="s">
        <v>651</v>
      </c>
      <c r="H7258" s="194">
        <v>204488</v>
      </c>
      <c r="I7258" s="164" t="s">
        <v>16</v>
      </c>
      <c r="L7258" s="164">
        <v>2024</v>
      </c>
      <c r="M7258" s="164" t="s">
        <v>525</v>
      </c>
      <c r="N7258" s="164" t="s">
        <v>569</v>
      </c>
    </row>
    <row r="7259" spans="1:14" s="164" customFormat="1" ht="15" x14ac:dyDescent="0.15">
      <c r="A7259" s="164" t="s">
        <v>521</v>
      </c>
      <c r="B7259" s="164" t="s">
        <v>647</v>
      </c>
      <c r="C7259" s="164" t="s">
        <v>523</v>
      </c>
      <c r="D7259" s="164" t="s">
        <v>525</v>
      </c>
      <c r="E7259" s="164" t="s">
        <v>525</v>
      </c>
      <c r="F7259" s="193">
        <v>45707</v>
      </c>
      <c r="G7259" s="164" t="s">
        <v>650</v>
      </c>
      <c r="H7259" s="194">
        <v>426457</v>
      </c>
      <c r="I7259" s="164" t="s">
        <v>16</v>
      </c>
      <c r="L7259" s="164">
        <v>2024</v>
      </c>
      <c r="M7259" s="164" t="s">
        <v>525</v>
      </c>
      <c r="N7259" s="164" t="s">
        <v>569</v>
      </c>
    </row>
    <row r="7260" spans="1:14" s="164" customFormat="1" ht="15" x14ac:dyDescent="0.15">
      <c r="A7260" s="164" t="s">
        <v>521</v>
      </c>
      <c r="B7260" s="164" t="s">
        <v>647</v>
      </c>
      <c r="C7260" s="164" t="s">
        <v>523</v>
      </c>
      <c r="D7260" s="164" t="s">
        <v>525</v>
      </c>
      <c r="E7260" s="164" t="s">
        <v>519</v>
      </c>
      <c r="F7260" s="193">
        <v>45707</v>
      </c>
      <c r="G7260" s="164" t="s">
        <v>650</v>
      </c>
      <c r="H7260" s="194">
        <v>47520</v>
      </c>
      <c r="I7260" s="164" t="s">
        <v>16</v>
      </c>
      <c r="L7260" s="164">
        <v>2024</v>
      </c>
      <c r="M7260" s="164" t="s">
        <v>525</v>
      </c>
      <c r="N7260" s="164" t="s">
        <v>569</v>
      </c>
    </row>
    <row r="7261" spans="1:14" s="164" customFormat="1" ht="15" x14ac:dyDescent="0.15">
      <c r="A7261" s="164" t="s">
        <v>521</v>
      </c>
      <c r="B7261" s="164" t="s">
        <v>647</v>
      </c>
      <c r="C7261" s="164" t="s">
        <v>535</v>
      </c>
      <c r="D7261" s="164" t="s">
        <v>525</v>
      </c>
      <c r="E7261" s="164" t="s">
        <v>531</v>
      </c>
      <c r="F7261" s="193">
        <v>45707</v>
      </c>
      <c r="G7261" s="164" t="s">
        <v>650</v>
      </c>
      <c r="H7261" s="194">
        <v>70576</v>
      </c>
      <c r="I7261" s="164" t="s">
        <v>16</v>
      </c>
      <c r="L7261" s="164">
        <v>2024</v>
      </c>
      <c r="M7261" s="164" t="s">
        <v>525</v>
      </c>
      <c r="N7261" s="164" t="s">
        <v>569</v>
      </c>
    </row>
    <row r="7262" spans="1:14" s="164" customFormat="1" ht="15" x14ac:dyDescent="0.15">
      <c r="A7262" s="164" t="s">
        <v>521</v>
      </c>
      <c r="B7262" s="164" t="s">
        <v>647</v>
      </c>
      <c r="C7262" s="164" t="s">
        <v>523</v>
      </c>
      <c r="D7262" s="164" t="s">
        <v>525</v>
      </c>
      <c r="E7262" s="164" t="s">
        <v>531</v>
      </c>
      <c r="F7262" s="193">
        <v>45707</v>
      </c>
      <c r="G7262" s="164" t="s">
        <v>650</v>
      </c>
      <c r="H7262" s="194">
        <v>686891</v>
      </c>
      <c r="I7262" s="164" t="s">
        <v>16</v>
      </c>
      <c r="L7262" s="164">
        <v>2024</v>
      </c>
      <c r="M7262" s="164" t="s">
        <v>525</v>
      </c>
      <c r="N7262" s="164" t="s">
        <v>569</v>
      </c>
    </row>
    <row r="7263" spans="1:14" s="164" customFormat="1" ht="15" x14ac:dyDescent="0.15">
      <c r="A7263" s="164" t="s">
        <v>521</v>
      </c>
      <c r="B7263" s="164" t="s">
        <v>647</v>
      </c>
      <c r="C7263" s="164" t="s">
        <v>523</v>
      </c>
      <c r="D7263" s="164" t="s">
        <v>525</v>
      </c>
      <c r="E7263" s="164" t="s">
        <v>525</v>
      </c>
      <c r="F7263" s="193">
        <v>45707</v>
      </c>
      <c r="G7263" s="164" t="s">
        <v>648</v>
      </c>
      <c r="H7263" s="194">
        <v>21481</v>
      </c>
      <c r="I7263" s="164" t="s">
        <v>16</v>
      </c>
      <c r="L7263" s="164">
        <v>2024</v>
      </c>
      <c r="M7263" s="164" t="s">
        <v>525</v>
      </c>
      <c r="N7263" s="164" t="s">
        <v>569</v>
      </c>
    </row>
    <row r="7264" spans="1:14" s="164" customFormat="1" ht="15" x14ac:dyDescent="0.15">
      <c r="A7264" s="164" t="s">
        <v>521</v>
      </c>
      <c r="B7264" s="164" t="s">
        <v>647</v>
      </c>
      <c r="C7264" s="164" t="s">
        <v>523</v>
      </c>
      <c r="D7264" s="164" t="s">
        <v>525</v>
      </c>
      <c r="E7264" s="164" t="s">
        <v>525</v>
      </c>
      <c r="F7264" s="193">
        <v>45707</v>
      </c>
      <c r="G7264" s="164" t="s">
        <v>651</v>
      </c>
      <c r="H7264" s="194">
        <v>81050</v>
      </c>
      <c r="I7264" s="164" t="s">
        <v>16</v>
      </c>
      <c r="L7264" s="164">
        <v>2024</v>
      </c>
      <c r="M7264" s="164" t="s">
        <v>525</v>
      </c>
      <c r="N7264" s="164" t="s">
        <v>569</v>
      </c>
    </row>
    <row r="7265" spans="1:14" s="164" customFormat="1" ht="15" x14ac:dyDescent="0.15">
      <c r="A7265" s="164" t="s">
        <v>521</v>
      </c>
      <c r="B7265" s="164" t="s">
        <v>647</v>
      </c>
      <c r="C7265" s="164" t="s">
        <v>523</v>
      </c>
      <c r="D7265" s="164" t="s">
        <v>525</v>
      </c>
      <c r="E7265" s="164" t="s">
        <v>531</v>
      </c>
      <c r="F7265" s="193">
        <v>45707</v>
      </c>
      <c r="G7265" s="164" t="s">
        <v>651</v>
      </c>
      <c r="H7265" s="194">
        <v>261281</v>
      </c>
      <c r="I7265" s="164" t="s">
        <v>16</v>
      </c>
      <c r="L7265" s="164">
        <v>2024</v>
      </c>
      <c r="M7265" s="164" t="s">
        <v>525</v>
      </c>
      <c r="N7265" s="164" t="s">
        <v>569</v>
      </c>
    </row>
    <row r="7266" spans="1:14" s="164" customFormat="1" ht="15" x14ac:dyDescent="0.15">
      <c r="A7266" s="164" t="s">
        <v>521</v>
      </c>
      <c r="B7266" s="164" t="s">
        <v>647</v>
      </c>
      <c r="C7266" s="164" t="s">
        <v>523</v>
      </c>
      <c r="D7266" s="164" t="s">
        <v>525</v>
      </c>
      <c r="E7266" s="164" t="s">
        <v>525</v>
      </c>
      <c r="F7266" s="193">
        <v>45707</v>
      </c>
      <c r="G7266" s="164" t="s">
        <v>649</v>
      </c>
      <c r="H7266" s="194">
        <v>688576</v>
      </c>
      <c r="I7266" s="164" t="s">
        <v>16</v>
      </c>
      <c r="L7266" s="164">
        <v>2024</v>
      </c>
      <c r="M7266" s="164" t="s">
        <v>525</v>
      </c>
      <c r="N7266" s="164" t="s">
        <v>569</v>
      </c>
    </row>
    <row r="7267" spans="1:14" s="164" customFormat="1" ht="15" x14ac:dyDescent="0.15">
      <c r="A7267" s="164" t="s">
        <v>521</v>
      </c>
      <c r="B7267" s="164" t="s">
        <v>647</v>
      </c>
      <c r="C7267" s="164" t="s">
        <v>523</v>
      </c>
      <c r="D7267" s="164" t="s">
        <v>525</v>
      </c>
      <c r="E7267" s="164" t="s">
        <v>531</v>
      </c>
      <c r="F7267" s="193">
        <v>45707</v>
      </c>
      <c r="G7267" s="164" t="s">
        <v>649</v>
      </c>
      <c r="H7267" s="194">
        <v>1142218</v>
      </c>
      <c r="I7267" s="164" t="s">
        <v>16</v>
      </c>
      <c r="L7267" s="164">
        <v>2024</v>
      </c>
      <c r="M7267" s="164" t="s">
        <v>525</v>
      </c>
      <c r="N7267" s="164" t="s">
        <v>569</v>
      </c>
    </row>
    <row r="7268" spans="1:14" s="164" customFormat="1" ht="15" x14ac:dyDescent="0.15">
      <c r="A7268" s="164" t="s">
        <v>521</v>
      </c>
      <c r="B7268" s="164" t="s">
        <v>617</v>
      </c>
      <c r="C7268" s="164" t="s">
        <v>523</v>
      </c>
      <c r="D7268" s="164" t="s">
        <v>525</v>
      </c>
      <c r="E7268" s="164" t="s">
        <v>519</v>
      </c>
      <c r="F7268" s="193">
        <v>45707</v>
      </c>
      <c r="G7268" s="164" t="s">
        <v>587</v>
      </c>
      <c r="H7268" s="194">
        <v>43540</v>
      </c>
      <c r="I7268" s="164" t="s">
        <v>22</v>
      </c>
      <c r="L7268" s="164">
        <v>2024</v>
      </c>
      <c r="M7268" s="164" t="s">
        <v>525</v>
      </c>
      <c r="N7268" s="164" t="s">
        <v>569</v>
      </c>
    </row>
    <row r="7269" spans="1:14" s="164" customFormat="1" ht="15" x14ac:dyDescent="0.15">
      <c r="A7269" s="164" t="s">
        <v>521</v>
      </c>
      <c r="B7269" s="164" t="s">
        <v>617</v>
      </c>
      <c r="C7269" s="164" t="s">
        <v>523</v>
      </c>
      <c r="D7269" s="164" t="s">
        <v>525</v>
      </c>
      <c r="E7269" s="164" t="s">
        <v>531</v>
      </c>
      <c r="F7269" s="193">
        <v>45707</v>
      </c>
      <c r="G7269" s="164" t="s">
        <v>587</v>
      </c>
      <c r="H7269" s="194">
        <v>118800</v>
      </c>
      <c r="I7269" s="164" t="s">
        <v>22</v>
      </c>
      <c r="L7269" s="164">
        <v>2024</v>
      </c>
      <c r="M7269" s="164" t="s">
        <v>525</v>
      </c>
      <c r="N7269" s="164" t="s">
        <v>569</v>
      </c>
    </row>
    <row r="7270" spans="1:14" s="164" customFormat="1" ht="15" x14ac:dyDescent="0.15">
      <c r="A7270" s="164" t="s">
        <v>521</v>
      </c>
      <c r="B7270" s="164" t="s">
        <v>647</v>
      </c>
      <c r="C7270" s="164" t="s">
        <v>523</v>
      </c>
      <c r="D7270" s="164" t="s">
        <v>525</v>
      </c>
      <c r="E7270" s="164" t="s">
        <v>531</v>
      </c>
      <c r="F7270" s="193">
        <v>45707</v>
      </c>
      <c r="G7270" s="164" t="s">
        <v>653</v>
      </c>
      <c r="H7270" s="194">
        <v>206756</v>
      </c>
      <c r="I7270" s="164" t="s">
        <v>22</v>
      </c>
      <c r="L7270" s="164">
        <v>2024</v>
      </c>
      <c r="M7270" s="164" t="s">
        <v>525</v>
      </c>
      <c r="N7270" s="164" t="s">
        <v>569</v>
      </c>
    </row>
    <row r="7271" spans="1:14" s="164" customFormat="1" ht="15" x14ac:dyDescent="0.15">
      <c r="A7271" s="164" t="s">
        <v>521</v>
      </c>
      <c r="B7271" s="164" t="s">
        <v>617</v>
      </c>
      <c r="C7271" s="164" t="s">
        <v>523</v>
      </c>
      <c r="D7271" s="164" t="s">
        <v>525</v>
      </c>
      <c r="E7271" s="164" t="s">
        <v>531</v>
      </c>
      <c r="F7271" s="193">
        <v>45707</v>
      </c>
      <c r="G7271" s="164" t="s">
        <v>568</v>
      </c>
      <c r="H7271" s="194">
        <v>344098</v>
      </c>
      <c r="I7271" s="164" t="s">
        <v>22</v>
      </c>
      <c r="L7271" s="164">
        <v>2024</v>
      </c>
      <c r="M7271" s="164" t="s">
        <v>525</v>
      </c>
      <c r="N7271" s="164" t="s">
        <v>569</v>
      </c>
    </row>
    <row r="7272" spans="1:14" s="164" customFormat="1" ht="15" x14ac:dyDescent="0.15">
      <c r="A7272" s="164" t="s">
        <v>521</v>
      </c>
      <c r="B7272" s="164" t="s">
        <v>617</v>
      </c>
      <c r="C7272" s="164" t="s">
        <v>523</v>
      </c>
      <c r="D7272" s="164" t="s">
        <v>525</v>
      </c>
      <c r="E7272" s="164" t="s">
        <v>525</v>
      </c>
      <c r="F7272" s="193">
        <v>45707</v>
      </c>
      <c r="G7272" s="164" t="s">
        <v>589</v>
      </c>
      <c r="H7272" s="194">
        <v>43540</v>
      </c>
      <c r="I7272" s="164" t="s">
        <v>22</v>
      </c>
      <c r="L7272" s="164">
        <v>2024</v>
      </c>
      <c r="M7272" s="164" t="s">
        <v>525</v>
      </c>
      <c r="N7272" s="164" t="s">
        <v>569</v>
      </c>
    </row>
    <row r="7273" spans="1:14" s="164" customFormat="1" ht="15" x14ac:dyDescent="0.15">
      <c r="A7273" s="164" t="s">
        <v>521</v>
      </c>
      <c r="B7273" s="164" t="s">
        <v>617</v>
      </c>
      <c r="C7273" s="164" t="s">
        <v>523</v>
      </c>
      <c r="D7273" s="164" t="s">
        <v>525</v>
      </c>
      <c r="E7273" s="164" t="s">
        <v>531</v>
      </c>
      <c r="F7273" s="193">
        <v>45707</v>
      </c>
      <c r="G7273" s="164" t="s">
        <v>589</v>
      </c>
      <c r="H7273" s="194">
        <v>2636040</v>
      </c>
      <c r="I7273" s="164" t="s">
        <v>22</v>
      </c>
      <c r="L7273" s="164">
        <v>2024</v>
      </c>
      <c r="M7273" s="164" t="s">
        <v>525</v>
      </c>
      <c r="N7273" s="164" t="s">
        <v>569</v>
      </c>
    </row>
    <row r="7274" spans="1:14" s="164" customFormat="1" ht="15" x14ac:dyDescent="0.15">
      <c r="A7274" s="164" t="s">
        <v>521</v>
      </c>
      <c r="B7274" s="164" t="s">
        <v>603</v>
      </c>
      <c r="C7274" s="164" t="s">
        <v>523</v>
      </c>
      <c r="D7274" s="164" t="s">
        <v>525</v>
      </c>
      <c r="E7274" s="164" t="s">
        <v>525</v>
      </c>
      <c r="F7274" s="193">
        <v>45707</v>
      </c>
      <c r="G7274" s="164" t="s">
        <v>604</v>
      </c>
      <c r="H7274" s="194">
        <v>20247</v>
      </c>
      <c r="I7274" s="164" t="s">
        <v>22</v>
      </c>
      <c r="L7274" s="164">
        <v>2024</v>
      </c>
      <c r="M7274" s="164" t="s">
        <v>525</v>
      </c>
      <c r="N7274" s="164" t="s">
        <v>569</v>
      </c>
    </row>
    <row r="7275" spans="1:14" s="164" customFormat="1" ht="15" x14ac:dyDescent="0.15">
      <c r="A7275" s="164" t="s">
        <v>521</v>
      </c>
      <c r="B7275" s="164" t="s">
        <v>617</v>
      </c>
      <c r="C7275" s="164" t="s">
        <v>523</v>
      </c>
      <c r="D7275" s="164" t="s">
        <v>525</v>
      </c>
      <c r="E7275" s="164" t="s">
        <v>531</v>
      </c>
      <c r="F7275" s="193">
        <v>45707</v>
      </c>
      <c r="G7275" s="164" t="s">
        <v>23</v>
      </c>
      <c r="H7275" s="194">
        <v>1488432</v>
      </c>
      <c r="I7275" s="164" t="s">
        <v>22</v>
      </c>
      <c r="L7275" s="164">
        <v>2024</v>
      </c>
      <c r="M7275" s="164" t="s">
        <v>525</v>
      </c>
      <c r="N7275" s="164" t="s">
        <v>569</v>
      </c>
    </row>
    <row r="7276" spans="1:14" s="164" customFormat="1" ht="15" x14ac:dyDescent="0.15">
      <c r="A7276" s="164" t="s">
        <v>521</v>
      </c>
      <c r="B7276" s="164" t="s">
        <v>617</v>
      </c>
      <c r="C7276" s="164" t="s">
        <v>523</v>
      </c>
      <c r="D7276" s="164" t="s">
        <v>525</v>
      </c>
      <c r="E7276" s="164" t="s">
        <v>531</v>
      </c>
      <c r="F7276" s="193">
        <v>45707</v>
      </c>
      <c r="G7276" s="164" t="s">
        <v>720</v>
      </c>
      <c r="H7276" s="194">
        <v>39600</v>
      </c>
      <c r="I7276" s="164" t="s">
        <v>22</v>
      </c>
      <c r="L7276" s="164">
        <v>2024</v>
      </c>
      <c r="M7276" s="164" t="s">
        <v>525</v>
      </c>
      <c r="N7276" s="164" t="s">
        <v>569</v>
      </c>
    </row>
    <row r="7277" spans="1:14" s="164" customFormat="1" ht="15" x14ac:dyDescent="0.15">
      <c r="A7277" s="164" t="s">
        <v>521</v>
      </c>
      <c r="B7277" s="164" t="s">
        <v>586</v>
      </c>
      <c r="C7277" s="164" t="s">
        <v>523</v>
      </c>
      <c r="D7277" s="164" t="s">
        <v>525</v>
      </c>
      <c r="E7277" s="164" t="s">
        <v>531</v>
      </c>
      <c r="F7277" s="193">
        <v>45706</v>
      </c>
      <c r="G7277" s="164" t="s">
        <v>619</v>
      </c>
      <c r="H7277" s="194">
        <v>339409</v>
      </c>
      <c r="I7277" s="164" t="s">
        <v>22</v>
      </c>
      <c r="L7277" s="164">
        <v>2024</v>
      </c>
      <c r="M7277" s="164" t="s">
        <v>525</v>
      </c>
      <c r="N7277" s="164" t="s">
        <v>569</v>
      </c>
    </row>
    <row r="7278" spans="1:14" s="164" customFormat="1" ht="15" x14ac:dyDescent="0.15">
      <c r="A7278" s="164" t="s">
        <v>521</v>
      </c>
      <c r="B7278" s="164" t="s">
        <v>617</v>
      </c>
      <c r="C7278" s="164" t="s">
        <v>523</v>
      </c>
      <c r="D7278" s="164" t="s">
        <v>525</v>
      </c>
      <c r="E7278" s="164" t="s">
        <v>531</v>
      </c>
      <c r="F7278" s="193">
        <v>45706</v>
      </c>
      <c r="G7278" s="164" t="s">
        <v>620</v>
      </c>
      <c r="H7278" s="194">
        <v>210870</v>
      </c>
      <c r="I7278" s="164" t="s">
        <v>22</v>
      </c>
      <c r="L7278" s="164">
        <v>2024</v>
      </c>
      <c r="M7278" s="164" t="s">
        <v>525</v>
      </c>
      <c r="N7278" s="164" t="s">
        <v>569</v>
      </c>
    </row>
    <row r="7279" spans="1:14" s="164" customFormat="1" ht="15" x14ac:dyDescent="0.15">
      <c r="A7279" s="164" t="s">
        <v>521</v>
      </c>
      <c r="B7279" s="164" t="s">
        <v>617</v>
      </c>
      <c r="C7279" s="164" t="s">
        <v>523</v>
      </c>
      <c r="D7279" s="164" t="s">
        <v>525</v>
      </c>
      <c r="E7279" s="164" t="s">
        <v>531</v>
      </c>
      <c r="F7279" s="193">
        <v>45706</v>
      </c>
      <c r="G7279" s="164" t="s">
        <v>587</v>
      </c>
      <c r="H7279" s="194">
        <v>340560</v>
      </c>
      <c r="I7279" s="164" t="s">
        <v>22</v>
      </c>
      <c r="L7279" s="164">
        <v>2024</v>
      </c>
      <c r="M7279" s="164" t="s">
        <v>525</v>
      </c>
      <c r="N7279" s="164" t="s">
        <v>569</v>
      </c>
    </row>
    <row r="7280" spans="1:14" s="164" customFormat="1" ht="15" x14ac:dyDescent="0.15">
      <c r="A7280" s="164" t="s">
        <v>521</v>
      </c>
      <c r="B7280" s="164" t="s">
        <v>647</v>
      </c>
      <c r="C7280" s="164" t="s">
        <v>523</v>
      </c>
      <c r="D7280" s="164" t="s">
        <v>525</v>
      </c>
      <c r="E7280" s="164" t="s">
        <v>531</v>
      </c>
      <c r="F7280" s="193">
        <v>45706</v>
      </c>
      <c r="G7280" s="164" t="s">
        <v>653</v>
      </c>
      <c r="H7280" s="194">
        <v>119416</v>
      </c>
      <c r="I7280" s="164" t="s">
        <v>22</v>
      </c>
      <c r="L7280" s="164">
        <v>2024</v>
      </c>
      <c r="M7280" s="164" t="s">
        <v>525</v>
      </c>
      <c r="N7280" s="164" t="s">
        <v>569</v>
      </c>
    </row>
    <row r="7281" spans="1:14" s="164" customFormat="1" ht="15" x14ac:dyDescent="0.15">
      <c r="A7281" s="164" t="s">
        <v>521</v>
      </c>
      <c r="B7281" s="164" t="s">
        <v>567</v>
      </c>
      <c r="C7281" s="164" t="s">
        <v>523</v>
      </c>
      <c r="D7281" s="164" t="s">
        <v>525</v>
      </c>
      <c r="E7281" s="164" t="s">
        <v>531</v>
      </c>
      <c r="F7281" s="193">
        <v>45706</v>
      </c>
      <c r="G7281" s="164" t="s">
        <v>568</v>
      </c>
      <c r="H7281" s="194">
        <v>205682</v>
      </c>
      <c r="I7281" s="164" t="s">
        <v>22</v>
      </c>
      <c r="L7281" s="164">
        <v>2024</v>
      </c>
      <c r="M7281" s="164" t="s">
        <v>525</v>
      </c>
      <c r="N7281" s="164" t="s">
        <v>569</v>
      </c>
    </row>
    <row r="7282" spans="1:14" s="164" customFormat="1" ht="15" x14ac:dyDescent="0.15">
      <c r="A7282" s="164" t="s">
        <v>521</v>
      </c>
      <c r="B7282" s="164" t="s">
        <v>617</v>
      </c>
      <c r="C7282" s="164" t="s">
        <v>523</v>
      </c>
      <c r="D7282" s="164" t="s">
        <v>525</v>
      </c>
      <c r="E7282" s="164" t="s">
        <v>525</v>
      </c>
      <c r="F7282" s="193">
        <v>45706</v>
      </c>
      <c r="G7282" s="164" t="s">
        <v>568</v>
      </c>
      <c r="H7282" s="194">
        <v>37066</v>
      </c>
      <c r="I7282" s="164" t="s">
        <v>22</v>
      </c>
      <c r="L7282" s="164">
        <v>2024</v>
      </c>
      <c r="M7282" s="164" t="s">
        <v>525</v>
      </c>
      <c r="N7282" s="164" t="s">
        <v>569</v>
      </c>
    </row>
    <row r="7283" spans="1:14" s="164" customFormat="1" ht="15" x14ac:dyDescent="0.15">
      <c r="A7283" s="164" t="s">
        <v>521</v>
      </c>
      <c r="B7283" s="164" t="s">
        <v>617</v>
      </c>
      <c r="C7283" s="164" t="s">
        <v>523</v>
      </c>
      <c r="D7283" s="164" t="s">
        <v>525</v>
      </c>
      <c r="E7283" s="164" t="s">
        <v>531</v>
      </c>
      <c r="F7283" s="193">
        <v>45706</v>
      </c>
      <c r="G7283" s="164" t="s">
        <v>568</v>
      </c>
      <c r="H7283" s="194">
        <v>73656</v>
      </c>
      <c r="I7283" s="164" t="s">
        <v>22</v>
      </c>
      <c r="L7283" s="164">
        <v>2024</v>
      </c>
      <c r="M7283" s="164" t="s">
        <v>525</v>
      </c>
      <c r="N7283" s="164" t="s">
        <v>569</v>
      </c>
    </row>
    <row r="7284" spans="1:14" s="164" customFormat="1" ht="15" x14ac:dyDescent="0.15">
      <c r="A7284" s="164" t="s">
        <v>521</v>
      </c>
      <c r="B7284" s="164" t="s">
        <v>603</v>
      </c>
      <c r="C7284" s="164" t="s">
        <v>523</v>
      </c>
      <c r="D7284" s="164" t="s">
        <v>525</v>
      </c>
      <c r="E7284" s="164" t="s">
        <v>525</v>
      </c>
      <c r="F7284" s="193">
        <v>45706</v>
      </c>
      <c r="G7284" s="164" t="s">
        <v>604</v>
      </c>
      <c r="H7284" s="194">
        <v>5300</v>
      </c>
      <c r="I7284" s="164" t="s">
        <v>22</v>
      </c>
      <c r="L7284" s="164">
        <v>2024</v>
      </c>
      <c r="M7284" s="164" t="s">
        <v>525</v>
      </c>
      <c r="N7284" s="164" t="s">
        <v>569</v>
      </c>
    </row>
    <row r="7285" spans="1:14" s="164" customFormat="1" ht="15" x14ac:dyDescent="0.15">
      <c r="A7285" s="164" t="s">
        <v>521</v>
      </c>
      <c r="B7285" s="164" t="s">
        <v>638</v>
      </c>
      <c r="C7285" s="164" t="s">
        <v>523</v>
      </c>
      <c r="D7285" s="164" t="s">
        <v>525</v>
      </c>
      <c r="E7285" s="164" t="s">
        <v>525</v>
      </c>
      <c r="F7285" s="193">
        <v>45706</v>
      </c>
      <c r="G7285" s="164" t="s">
        <v>23</v>
      </c>
      <c r="H7285" s="194">
        <v>81869</v>
      </c>
      <c r="I7285" s="164" t="s">
        <v>22</v>
      </c>
      <c r="L7285" s="164">
        <v>2024</v>
      </c>
      <c r="M7285" s="164" t="s">
        <v>525</v>
      </c>
      <c r="N7285" s="164" t="s">
        <v>569</v>
      </c>
    </row>
    <row r="7286" spans="1:14" s="164" customFormat="1" ht="15" x14ac:dyDescent="0.15">
      <c r="A7286" s="164" t="s">
        <v>521</v>
      </c>
      <c r="B7286" s="164" t="s">
        <v>617</v>
      </c>
      <c r="C7286" s="164" t="s">
        <v>523</v>
      </c>
      <c r="D7286" s="164" t="s">
        <v>525</v>
      </c>
      <c r="E7286" s="164" t="s">
        <v>531</v>
      </c>
      <c r="F7286" s="193">
        <v>45706</v>
      </c>
      <c r="G7286" s="164" t="s">
        <v>720</v>
      </c>
      <c r="H7286" s="194">
        <v>184378</v>
      </c>
      <c r="I7286" s="164" t="s">
        <v>22</v>
      </c>
      <c r="L7286" s="164">
        <v>2024</v>
      </c>
      <c r="M7286" s="164" t="s">
        <v>525</v>
      </c>
      <c r="N7286" s="164" t="s">
        <v>569</v>
      </c>
    </row>
    <row r="7287" spans="1:14" s="164" customFormat="1" ht="15" x14ac:dyDescent="0.15">
      <c r="A7287" s="164" t="s">
        <v>521</v>
      </c>
      <c r="B7287" s="164" t="s">
        <v>647</v>
      </c>
      <c r="C7287" s="164" t="s">
        <v>523</v>
      </c>
      <c r="D7287" s="164" t="s">
        <v>525</v>
      </c>
      <c r="E7287" s="164" t="s">
        <v>525</v>
      </c>
      <c r="F7287" s="193">
        <v>45706</v>
      </c>
      <c r="G7287" s="164" t="s">
        <v>650</v>
      </c>
      <c r="H7287" s="194">
        <v>419617</v>
      </c>
      <c r="I7287" s="164" t="s">
        <v>16</v>
      </c>
      <c r="L7287" s="164">
        <v>2024</v>
      </c>
      <c r="M7287" s="164" t="s">
        <v>525</v>
      </c>
      <c r="N7287" s="164" t="s">
        <v>569</v>
      </c>
    </row>
    <row r="7288" spans="1:14" s="164" customFormat="1" ht="15" x14ac:dyDescent="0.15">
      <c r="A7288" s="164" t="s">
        <v>521</v>
      </c>
      <c r="B7288" s="164" t="s">
        <v>647</v>
      </c>
      <c r="C7288" s="164" t="s">
        <v>535</v>
      </c>
      <c r="D7288" s="164" t="s">
        <v>525</v>
      </c>
      <c r="E7288" s="164" t="s">
        <v>519</v>
      </c>
      <c r="F7288" s="193">
        <v>45706</v>
      </c>
      <c r="G7288" s="164" t="s">
        <v>650</v>
      </c>
      <c r="H7288" s="194">
        <v>22552</v>
      </c>
      <c r="I7288" s="164" t="s">
        <v>16</v>
      </c>
      <c r="L7288" s="164">
        <v>2024</v>
      </c>
      <c r="M7288" s="164" t="s">
        <v>525</v>
      </c>
      <c r="N7288" s="164" t="s">
        <v>569</v>
      </c>
    </row>
    <row r="7289" spans="1:14" s="164" customFormat="1" ht="15" x14ac:dyDescent="0.15">
      <c r="A7289" s="164" t="s">
        <v>521</v>
      </c>
      <c r="B7289" s="164" t="s">
        <v>647</v>
      </c>
      <c r="C7289" s="164" t="s">
        <v>523</v>
      </c>
      <c r="D7289" s="164" t="s">
        <v>525</v>
      </c>
      <c r="E7289" s="164" t="s">
        <v>519</v>
      </c>
      <c r="F7289" s="193">
        <v>45706</v>
      </c>
      <c r="G7289" s="164" t="s">
        <v>650</v>
      </c>
      <c r="H7289" s="194">
        <v>221760</v>
      </c>
      <c r="I7289" s="164" t="s">
        <v>16</v>
      </c>
      <c r="L7289" s="164">
        <v>2024</v>
      </c>
      <c r="M7289" s="164" t="s">
        <v>525</v>
      </c>
      <c r="N7289" s="164" t="s">
        <v>569</v>
      </c>
    </row>
    <row r="7290" spans="1:14" s="164" customFormat="1" ht="15" x14ac:dyDescent="0.15">
      <c r="A7290" s="164" t="s">
        <v>521</v>
      </c>
      <c r="B7290" s="164" t="s">
        <v>647</v>
      </c>
      <c r="C7290" s="164" t="s">
        <v>535</v>
      </c>
      <c r="D7290" s="164" t="s">
        <v>525</v>
      </c>
      <c r="E7290" s="164" t="s">
        <v>531</v>
      </c>
      <c r="F7290" s="193">
        <v>45706</v>
      </c>
      <c r="G7290" s="164" t="s">
        <v>650</v>
      </c>
      <c r="H7290" s="194">
        <v>16898</v>
      </c>
      <c r="I7290" s="164" t="s">
        <v>16</v>
      </c>
      <c r="L7290" s="164">
        <v>2024</v>
      </c>
      <c r="M7290" s="164" t="s">
        <v>525</v>
      </c>
      <c r="N7290" s="164" t="s">
        <v>569</v>
      </c>
    </row>
    <row r="7291" spans="1:14" s="164" customFormat="1" ht="15" x14ac:dyDescent="0.15">
      <c r="A7291" s="164" t="s">
        <v>521</v>
      </c>
      <c r="B7291" s="164" t="s">
        <v>647</v>
      </c>
      <c r="C7291" s="164" t="s">
        <v>523</v>
      </c>
      <c r="D7291" s="164" t="s">
        <v>525</v>
      </c>
      <c r="E7291" s="164" t="s">
        <v>531</v>
      </c>
      <c r="F7291" s="193">
        <v>45706</v>
      </c>
      <c r="G7291" s="164" t="s">
        <v>650</v>
      </c>
      <c r="H7291" s="194">
        <v>797251</v>
      </c>
      <c r="I7291" s="164" t="s">
        <v>16</v>
      </c>
      <c r="L7291" s="164">
        <v>2024</v>
      </c>
      <c r="M7291" s="164" t="s">
        <v>525</v>
      </c>
      <c r="N7291" s="164" t="s">
        <v>569</v>
      </c>
    </row>
    <row r="7292" spans="1:14" s="164" customFormat="1" ht="15" x14ac:dyDescent="0.15">
      <c r="A7292" s="164" t="s">
        <v>521</v>
      </c>
      <c r="B7292" s="164" t="s">
        <v>647</v>
      </c>
      <c r="C7292" s="164" t="s">
        <v>523</v>
      </c>
      <c r="D7292" s="164" t="s">
        <v>525</v>
      </c>
      <c r="E7292" s="164" t="s">
        <v>525</v>
      </c>
      <c r="F7292" s="193">
        <v>45706</v>
      </c>
      <c r="G7292" s="164" t="s">
        <v>648</v>
      </c>
      <c r="H7292" s="194">
        <v>6043</v>
      </c>
      <c r="I7292" s="164" t="s">
        <v>16</v>
      </c>
      <c r="L7292" s="164">
        <v>2024</v>
      </c>
      <c r="M7292" s="164" t="s">
        <v>525</v>
      </c>
      <c r="N7292" s="164" t="s">
        <v>569</v>
      </c>
    </row>
    <row r="7293" spans="1:14" s="164" customFormat="1" ht="15" x14ac:dyDescent="0.15">
      <c r="A7293" s="164" t="s">
        <v>521</v>
      </c>
      <c r="B7293" s="164" t="s">
        <v>647</v>
      </c>
      <c r="C7293" s="164" t="s">
        <v>523</v>
      </c>
      <c r="D7293" s="164" t="s">
        <v>525</v>
      </c>
      <c r="E7293" s="164" t="s">
        <v>531</v>
      </c>
      <c r="F7293" s="193">
        <v>45706</v>
      </c>
      <c r="G7293" s="164" t="s">
        <v>648</v>
      </c>
      <c r="H7293" s="194">
        <v>29557</v>
      </c>
      <c r="I7293" s="164" t="s">
        <v>16</v>
      </c>
      <c r="L7293" s="164">
        <v>2024</v>
      </c>
      <c r="M7293" s="164" t="s">
        <v>525</v>
      </c>
      <c r="N7293" s="164" t="s">
        <v>569</v>
      </c>
    </row>
    <row r="7294" spans="1:14" s="164" customFormat="1" ht="15" x14ac:dyDescent="0.15">
      <c r="A7294" s="164" t="s">
        <v>521</v>
      </c>
      <c r="B7294" s="164" t="s">
        <v>647</v>
      </c>
      <c r="C7294" s="164" t="s">
        <v>523</v>
      </c>
      <c r="D7294" s="164" t="s">
        <v>525</v>
      </c>
      <c r="E7294" s="164" t="s">
        <v>525</v>
      </c>
      <c r="F7294" s="193">
        <v>45706</v>
      </c>
      <c r="G7294" s="164" t="s">
        <v>651</v>
      </c>
      <c r="H7294" s="194">
        <v>476256</v>
      </c>
      <c r="I7294" s="164" t="s">
        <v>16</v>
      </c>
      <c r="L7294" s="164">
        <v>2024</v>
      </c>
      <c r="M7294" s="164" t="s">
        <v>525</v>
      </c>
      <c r="N7294" s="164" t="s">
        <v>569</v>
      </c>
    </row>
    <row r="7295" spans="1:14" s="164" customFormat="1" ht="15" x14ac:dyDescent="0.15">
      <c r="A7295" s="164" t="s">
        <v>521</v>
      </c>
      <c r="B7295" s="164" t="s">
        <v>647</v>
      </c>
      <c r="C7295" s="164" t="s">
        <v>523</v>
      </c>
      <c r="D7295" s="164" t="s">
        <v>525</v>
      </c>
      <c r="E7295" s="164" t="s">
        <v>525</v>
      </c>
      <c r="F7295" s="193">
        <v>45706</v>
      </c>
      <c r="G7295" s="164" t="s">
        <v>649</v>
      </c>
      <c r="H7295" s="194">
        <v>2510671</v>
      </c>
      <c r="I7295" s="164" t="s">
        <v>16</v>
      </c>
      <c r="L7295" s="164">
        <v>2024</v>
      </c>
      <c r="M7295" s="164" t="s">
        <v>525</v>
      </c>
      <c r="N7295" s="164" t="s">
        <v>569</v>
      </c>
    </row>
    <row r="7296" spans="1:14" s="164" customFormat="1" ht="15" x14ac:dyDescent="0.15">
      <c r="A7296" s="164" t="s">
        <v>521</v>
      </c>
      <c r="B7296" s="164" t="s">
        <v>647</v>
      </c>
      <c r="C7296" s="164" t="s">
        <v>523</v>
      </c>
      <c r="D7296" s="164" t="s">
        <v>525</v>
      </c>
      <c r="E7296" s="164" t="s">
        <v>531</v>
      </c>
      <c r="F7296" s="193">
        <v>45706</v>
      </c>
      <c r="G7296" s="164" t="s">
        <v>649</v>
      </c>
      <c r="H7296" s="194">
        <v>489269</v>
      </c>
      <c r="I7296" s="164" t="s">
        <v>16</v>
      </c>
      <c r="L7296" s="164">
        <v>2024</v>
      </c>
      <c r="M7296" s="164" t="s">
        <v>525</v>
      </c>
      <c r="N7296" s="164" t="s">
        <v>569</v>
      </c>
    </row>
    <row r="7297" spans="1:14" s="164" customFormat="1" ht="15" x14ac:dyDescent="0.15">
      <c r="A7297" s="164" t="s">
        <v>521</v>
      </c>
      <c r="B7297" s="164" t="s">
        <v>647</v>
      </c>
      <c r="C7297" s="164" t="s">
        <v>523</v>
      </c>
      <c r="D7297" s="164" t="s">
        <v>525</v>
      </c>
      <c r="E7297" s="164" t="s">
        <v>525</v>
      </c>
      <c r="F7297" s="193">
        <v>45705</v>
      </c>
      <c r="G7297" s="164" t="s">
        <v>648</v>
      </c>
      <c r="H7297" s="194">
        <v>29920</v>
      </c>
      <c r="I7297" s="164" t="s">
        <v>16</v>
      </c>
      <c r="L7297" s="164">
        <v>2024</v>
      </c>
      <c r="M7297" s="164" t="s">
        <v>525</v>
      </c>
      <c r="N7297" s="164" t="s">
        <v>569</v>
      </c>
    </row>
    <row r="7298" spans="1:14" s="164" customFormat="1" ht="15" x14ac:dyDescent="0.15">
      <c r="A7298" s="164" t="s">
        <v>521</v>
      </c>
      <c r="B7298" s="164" t="s">
        <v>647</v>
      </c>
      <c r="C7298" s="164" t="s">
        <v>523</v>
      </c>
      <c r="D7298" s="164" t="s">
        <v>525</v>
      </c>
      <c r="E7298" s="164" t="s">
        <v>525</v>
      </c>
      <c r="F7298" s="193">
        <v>45702</v>
      </c>
      <c r="G7298" s="164" t="s">
        <v>650</v>
      </c>
      <c r="H7298" s="194">
        <v>632276</v>
      </c>
      <c r="I7298" s="164" t="s">
        <v>16</v>
      </c>
      <c r="L7298" s="164">
        <v>2024</v>
      </c>
      <c r="M7298" s="164" t="s">
        <v>525</v>
      </c>
      <c r="N7298" s="164" t="s">
        <v>569</v>
      </c>
    </row>
    <row r="7299" spans="1:14" s="164" customFormat="1" ht="15" x14ac:dyDescent="0.15">
      <c r="A7299" s="164" t="s">
        <v>521</v>
      </c>
      <c r="B7299" s="164" t="s">
        <v>647</v>
      </c>
      <c r="C7299" s="164" t="s">
        <v>523</v>
      </c>
      <c r="D7299" s="164" t="s">
        <v>525</v>
      </c>
      <c r="E7299" s="164" t="s">
        <v>519</v>
      </c>
      <c r="F7299" s="193">
        <v>45702</v>
      </c>
      <c r="G7299" s="164" t="s">
        <v>650</v>
      </c>
      <c r="H7299" s="194">
        <v>92360</v>
      </c>
      <c r="I7299" s="164" t="s">
        <v>16</v>
      </c>
      <c r="L7299" s="164">
        <v>2024</v>
      </c>
      <c r="M7299" s="164" t="s">
        <v>525</v>
      </c>
      <c r="N7299" s="164" t="s">
        <v>569</v>
      </c>
    </row>
    <row r="7300" spans="1:14" s="164" customFormat="1" ht="15" x14ac:dyDescent="0.15">
      <c r="A7300" s="164" t="s">
        <v>521</v>
      </c>
      <c r="B7300" s="164" t="s">
        <v>647</v>
      </c>
      <c r="C7300" s="164" t="s">
        <v>523</v>
      </c>
      <c r="D7300" s="164" t="s">
        <v>525</v>
      </c>
      <c r="E7300" s="164" t="s">
        <v>531</v>
      </c>
      <c r="F7300" s="193">
        <v>45702</v>
      </c>
      <c r="G7300" s="164" t="s">
        <v>650</v>
      </c>
      <c r="H7300" s="194">
        <v>594609</v>
      </c>
      <c r="I7300" s="164" t="s">
        <v>16</v>
      </c>
      <c r="L7300" s="164">
        <v>2024</v>
      </c>
      <c r="M7300" s="164" t="s">
        <v>525</v>
      </c>
      <c r="N7300" s="164" t="s">
        <v>569</v>
      </c>
    </row>
    <row r="7301" spans="1:14" s="164" customFormat="1" ht="15" x14ac:dyDescent="0.15">
      <c r="A7301" s="164" t="s">
        <v>521</v>
      </c>
      <c r="B7301" s="164" t="s">
        <v>647</v>
      </c>
      <c r="C7301" s="164" t="s">
        <v>523</v>
      </c>
      <c r="D7301" s="164" t="s">
        <v>525</v>
      </c>
      <c r="E7301" s="164" t="s">
        <v>531</v>
      </c>
      <c r="F7301" s="193">
        <v>45702</v>
      </c>
      <c r="G7301" s="164" t="s">
        <v>648</v>
      </c>
      <c r="H7301" s="194">
        <v>29568</v>
      </c>
      <c r="I7301" s="164" t="s">
        <v>16</v>
      </c>
      <c r="L7301" s="164">
        <v>2024</v>
      </c>
      <c r="M7301" s="164" t="s">
        <v>525</v>
      </c>
      <c r="N7301" s="164" t="s">
        <v>569</v>
      </c>
    </row>
    <row r="7302" spans="1:14" s="164" customFormat="1" ht="15" x14ac:dyDescent="0.15">
      <c r="A7302" s="164" t="s">
        <v>521</v>
      </c>
      <c r="B7302" s="164" t="s">
        <v>647</v>
      </c>
      <c r="C7302" s="164" t="s">
        <v>523</v>
      </c>
      <c r="D7302" s="164" t="s">
        <v>525</v>
      </c>
      <c r="E7302" s="164" t="s">
        <v>525</v>
      </c>
      <c r="F7302" s="193">
        <v>45702</v>
      </c>
      <c r="G7302" s="164" t="s">
        <v>651</v>
      </c>
      <c r="H7302" s="194">
        <v>114510</v>
      </c>
      <c r="I7302" s="164" t="s">
        <v>16</v>
      </c>
      <c r="L7302" s="164">
        <v>2024</v>
      </c>
      <c r="M7302" s="164" t="s">
        <v>525</v>
      </c>
      <c r="N7302" s="164" t="s">
        <v>569</v>
      </c>
    </row>
    <row r="7303" spans="1:14" s="164" customFormat="1" ht="15" x14ac:dyDescent="0.15">
      <c r="A7303" s="164" t="s">
        <v>521</v>
      </c>
      <c r="B7303" s="164" t="s">
        <v>647</v>
      </c>
      <c r="C7303" s="164" t="s">
        <v>523</v>
      </c>
      <c r="D7303" s="164" t="s">
        <v>525</v>
      </c>
      <c r="E7303" s="164" t="s">
        <v>531</v>
      </c>
      <c r="F7303" s="193">
        <v>45702</v>
      </c>
      <c r="G7303" s="164" t="s">
        <v>651</v>
      </c>
      <c r="H7303" s="194">
        <v>272910</v>
      </c>
      <c r="I7303" s="164" t="s">
        <v>16</v>
      </c>
      <c r="L7303" s="164">
        <v>2024</v>
      </c>
      <c r="M7303" s="164" t="s">
        <v>525</v>
      </c>
      <c r="N7303" s="164" t="s">
        <v>569</v>
      </c>
    </row>
    <row r="7304" spans="1:14" s="164" customFormat="1" ht="15" x14ac:dyDescent="0.15">
      <c r="A7304" s="164" t="s">
        <v>521</v>
      </c>
      <c r="B7304" s="164" t="s">
        <v>647</v>
      </c>
      <c r="C7304" s="164" t="s">
        <v>523</v>
      </c>
      <c r="D7304" s="164" t="s">
        <v>525</v>
      </c>
      <c r="E7304" s="164" t="s">
        <v>525</v>
      </c>
      <c r="F7304" s="193">
        <v>45702</v>
      </c>
      <c r="G7304" s="164" t="s">
        <v>649</v>
      </c>
      <c r="H7304" s="194">
        <v>587323</v>
      </c>
      <c r="I7304" s="164" t="s">
        <v>16</v>
      </c>
      <c r="L7304" s="164">
        <v>2024</v>
      </c>
      <c r="M7304" s="164" t="s">
        <v>525</v>
      </c>
      <c r="N7304" s="164" t="s">
        <v>569</v>
      </c>
    </row>
    <row r="7305" spans="1:14" s="164" customFormat="1" ht="15" x14ac:dyDescent="0.15">
      <c r="A7305" s="164" t="s">
        <v>521</v>
      </c>
      <c r="B7305" s="164" t="s">
        <v>647</v>
      </c>
      <c r="C7305" s="164" t="s">
        <v>523</v>
      </c>
      <c r="D7305" s="164" t="s">
        <v>525</v>
      </c>
      <c r="E7305" s="164" t="s">
        <v>531</v>
      </c>
      <c r="F7305" s="193">
        <v>45702</v>
      </c>
      <c r="G7305" s="164" t="s">
        <v>649</v>
      </c>
      <c r="H7305" s="194">
        <v>309595</v>
      </c>
      <c r="I7305" s="164" t="s">
        <v>16</v>
      </c>
      <c r="L7305" s="164">
        <v>2024</v>
      </c>
      <c r="M7305" s="164" t="s">
        <v>525</v>
      </c>
      <c r="N7305" s="164" t="s">
        <v>569</v>
      </c>
    </row>
    <row r="7306" spans="1:14" s="164" customFormat="1" ht="15" x14ac:dyDescent="0.15">
      <c r="A7306" s="164" t="s">
        <v>521</v>
      </c>
      <c r="B7306" s="164" t="s">
        <v>617</v>
      </c>
      <c r="C7306" s="164" t="s">
        <v>523</v>
      </c>
      <c r="D7306" s="164" t="s">
        <v>525</v>
      </c>
      <c r="E7306" s="164" t="s">
        <v>531</v>
      </c>
      <c r="F7306" s="193">
        <v>45702</v>
      </c>
      <c r="G7306" s="164" t="s">
        <v>619</v>
      </c>
      <c r="H7306" s="194">
        <v>601020</v>
      </c>
      <c r="I7306" s="164" t="s">
        <v>22</v>
      </c>
      <c r="L7306" s="164">
        <v>2024</v>
      </c>
      <c r="M7306" s="164" t="s">
        <v>525</v>
      </c>
      <c r="N7306" s="164" t="s">
        <v>569</v>
      </c>
    </row>
    <row r="7307" spans="1:14" s="164" customFormat="1" ht="15" x14ac:dyDescent="0.15">
      <c r="A7307" s="164" t="s">
        <v>521</v>
      </c>
      <c r="B7307" s="164" t="s">
        <v>617</v>
      </c>
      <c r="C7307" s="164" t="s">
        <v>523</v>
      </c>
      <c r="D7307" s="164" t="s">
        <v>525</v>
      </c>
      <c r="E7307" s="164" t="s">
        <v>519</v>
      </c>
      <c r="F7307" s="193">
        <v>45702</v>
      </c>
      <c r="G7307" s="164" t="s">
        <v>587</v>
      </c>
      <c r="H7307" s="194">
        <v>286000</v>
      </c>
      <c r="I7307" s="164" t="s">
        <v>22</v>
      </c>
      <c r="L7307" s="164">
        <v>2024</v>
      </c>
      <c r="M7307" s="164" t="s">
        <v>525</v>
      </c>
      <c r="N7307" s="164" t="s">
        <v>569</v>
      </c>
    </row>
    <row r="7308" spans="1:14" s="164" customFormat="1" ht="15" x14ac:dyDescent="0.15">
      <c r="A7308" s="164" t="s">
        <v>521</v>
      </c>
      <c r="B7308" s="164" t="s">
        <v>617</v>
      </c>
      <c r="C7308" s="164" t="s">
        <v>523</v>
      </c>
      <c r="D7308" s="164" t="s">
        <v>525</v>
      </c>
      <c r="E7308" s="164" t="s">
        <v>531</v>
      </c>
      <c r="F7308" s="193">
        <v>45702</v>
      </c>
      <c r="G7308" s="164" t="s">
        <v>587</v>
      </c>
      <c r="H7308" s="194">
        <v>170280</v>
      </c>
      <c r="I7308" s="164" t="s">
        <v>22</v>
      </c>
      <c r="L7308" s="164">
        <v>2024</v>
      </c>
      <c r="M7308" s="164" t="s">
        <v>525</v>
      </c>
      <c r="N7308" s="164" t="s">
        <v>569</v>
      </c>
    </row>
    <row r="7309" spans="1:14" s="164" customFormat="1" ht="15" x14ac:dyDescent="0.15">
      <c r="A7309" s="164" t="s">
        <v>521</v>
      </c>
      <c r="B7309" s="164" t="s">
        <v>617</v>
      </c>
      <c r="C7309" s="164" t="s">
        <v>523</v>
      </c>
      <c r="D7309" s="164" t="s">
        <v>525</v>
      </c>
      <c r="E7309" s="164" t="s">
        <v>525</v>
      </c>
      <c r="F7309" s="193">
        <v>45702</v>
      </c>
      <c r="G7309" s="164" t="s">
        <v>589</v>
      </c>
      <c r="H7309" s="194">
        <v>43540</v>
      </c>
      <c r="I7309" s="164" t="s">
        <v>22</v>
      </c>
      <c r="L7309" s="164">
        <v>2024</v>
      </c>
      <c r="M7309" s="164" t="s">
        <v>525</v>
      </c>
      <c r="N7309" s="164" t="s">
        <v>569</v>
      </c>
    </row>
    <row r="7310" spans="1:14" s="164" customFormat="1" ht="15" x14ac:dyDescent="0.15">
      <c r="A7310" s="164" t="s">
        <v>521</v>
      </c>
      <c r="B7310" s="164" t="s">
        <v>686</v>
      </c>
      <c r="C7310" s="164" t="s">
        <v>523</v>
      </c>
      <c r="D7310" s="164" t="s">
        <v>525</v>
      </c>
      <c r="E7310" s="164" t="s">
        <v>525</v>
      </c>
      <c r="F7310" s="193">
        <v>45702</v>
      </c>
      <c r="G7310" s="164" t="s">
        <v>589</v>
      </c>
      <c r="H7310" s="194">
        <v>20724</v>
      </c>
      <c r="I7310" s="164" t="s">
        <v>22</v>
      </c>
      <c r="L7310" s="164">
        <v>2024</v>
      </c>
      <c r="M7310" s="164" t="s">
        <v>525</v>
      </c>
      <c r="N7310" s="164" t="s">
        <v>569</v>
      </c>
    </row>
    <row r="7311" spans="1:14" s="164" customFormat="1" ht="15" x14ac:dyDescent="0.15">
      <c r="A7311" s="164" t="s">
        <v>521</v>
      </c>
      <c r="B7311" s="164" t="s">
        <v>603</v>
      </c>
      <c r="C7311" s="164" t="s">
        <v>523</v>
      </c>
      <c r="D7311" s="164" t="s">
        <v>525</v>
      </c>
      <c r="E7311" s="164" t="s">
        <v>525</v>
      </c>
      <c r="F7311" s="193">
        <v>45702</v>
      </c>
      <c r="G7311" s="164" t="s">
        <v>604</v>
      </c>
      <c r="H7311" s="194">
        <v>10956</v>
      </c>
      <c r="I7311" s="164" t="s">
        <v>22</v>
      </c>
      <c r="L7311" s="164">
        <v>2024</v>
      </c>
      <c r="M7311" s="164" t="s">
        <v>525</v>
      </c>
      <c r="N7311" s="164" t="s">
        <v>569</v>
      </c>
    </row>
    <row r="7312" spans="1:14" s="164" customFormat="1" ht="15" x14ac:dyDescent="0.15">
      <c r="A7312" s="164" t="s">
        <v>521</v>
      </c>
      <c r="B7312" s="164" t="s">
        <v>617</v>
      </c>
      <c r="C7312" s="164" t="s">
        <v>523</v>
      </c>
      <c r="D7312" s="164" t="s">
        <v>525</v>
      </c>
      <c r="E7312" s="164" t="s">
        <v>525</v>
      </c>
      <c r="F7312" s="193">
        <v>45702</v>
      </c>
      <c r="G7312" s="164" t="s">
        <v>23</v>
      </c>
      <c r="H7312" s="194">
        <v>1251604</v>
      </c>
      <c r="I7312" s="164" t="s">
        <v>22</v>
      </c>
      <c r="L7312" s="164">
        <v>2024</v>
      </c>
      <c r="M7312" s="164" t="s">
        <v>525</v>
      </c>
      <c r="N7312" s="164" t="s">
        <v>569</v>
      </c>
    </row>
    <row r="7313" spans="1:14" s="164" customFormat="1" ht="15" x14ac:dyDescent="0.15">
      <c r="A7313" s="164" t="s">
        <v>521</v>
      </c>
      <c r="B7313" s="164" t="s">
        <v>617</v>
      </c>
      <c r="C7313" s="164" t="s">
        <v>523</v>
      </c>
      <c r="D7313" s="164" t="s">
        <v>525</v>
      </c>
      <c r="E7313" s="164" t="s">
        <v>525</v>
      </c>
      <c r="F7313" s="193">
        <v>45702</v>
      </c>
      <c r="G7313" s="164" t="s">
        <v>621</v>
      </c>
      <c r="H7313" s="194">
        <v>37613</v>
      </c>
      <c r="I7313" s="164" t="s">
        <v>22</v>
      </c>
      <c r="L7313" s="164">
        <v>2024</v>
      </c>
      <c r="M7313" s="164" t="s">
        <v>525</v>
      </c>
      <c r="N7313" s="164" t="s">
        <v>569</v>
      </c>
    </row>
    <row r="7314" spans="1:14" s="164" customFormat="1" ht="15" x14ac:dyDescent="0.15">
      <c r="A7314" s="164" t="s">
        <v>521</v>
      </c>
      <c r="B7314" s="164" t="s">
        <v>647</v>
      </c>
      <c r="C7314" s="164" t="s">
        <v>523</v>
      </c>
      <c r="D7314" s="164" t="s">
        <v>525</v>
      </c>
      <c r="E7314" s="164" t="s">
        <v>525</v>
      </c>
      <c r="F7314" s="193">
        <v>45701</v>
      </c>
      <c r="G7314" s="164" t="s">
        <v>650</v>
      </c>
      <c r="H7314" s="194">
        <v>528700</v>
      </c>
      <c r="I7314" s="164" t="s">
        <v>16</v>
      </c>
      <c r="L7314" s="164">
        <v>2024</v>
      </c>
      <c r="M7314" s="164" t="s">
        <v>525</v>
      </c>
      <c r="N7314" s="164" t="s">
        <v>569</v>
      </c>
    </row>
    <row r="7315" spans="1:14" s="164" customFormat="1" ht="15" x14ac:dyDescent="0.15">
      <c r="A7315" s="164" t="s">
        <v>521</v>
      </c>
      <c r="B7315" s="164" t="s">
        <v>647</v>
      </c>
      <c r="C7315" s="164" t="s">
        <v>535</v>
      </c>
      <c r="D7315" s="164" t="s">
        <v>525</v>
      </c>
      <c r="E7315" s="164" t="s">
        <v>519</v>
      </c>
      <c r="F7315" s="193">
        <v>45701</v>
      </c>
      <c r="G7315" s="164" t="s">
        <v>650</v>
      </c>
      <c r="H7315" s="194">
        <v>11220</v>
      </c>
      <c r="I7315" s="164" t="s">
        <v>16</v>
      </c>
      <c r="L7315" s="164">
        <v>2024</v>
      </c>
      <c r="M7315" s="164" t="s">
        <v>525</v>
      </c>
      <c r="N7315" s="164" t="s">
        <v>569</v>
      </c>
    </row>
    <row r="7316" spans="1:14" s="164" customFormat="1" ht="15" x14ac:dyDescent="0.15">
      <c r="A7316" s="164" t="s">
        <v>521</v>
      </c>
      <c r="B7316" s="164" t="s">
        <v>647</v>
      </c>
      <c r="C7316" s="164" t="s">
        <v>523</v>
      </c>
      <c r="D7316" s="164" t="s">
        <v>525</v>
      </c>
      <c r="E7316" s="164" t="s">
        <v>519</v>
      </c>
      <c r="F7316" s="193">
        <v>45701</v>
      </c>
      <c r="G7316" s="164" t="s">
        <v>650</v>
      </c>
      <c r="H7316" s="194">
        <v>133980</v>
      </c>
      <c r="I7316" s="164" t="s">
        <v>16</v>
      </c>
      <c r="L7316" s="164">
        <v>2024</v>
      </c>
      <c r="M7316" s="164" t="s">
        <v>525</v>
      </c>
      <c r="N7316" s="164" t="s">
        <v>569</v>
      </c>
    </row>
    <row r="7317" spans="1:14" s="164" customFormat="1" ht="15" x14ac:dyDescent="0.15">
      <c r="A7317" s="164" t="s">
        <v>521</v>
      </c>
      <c r="B7317" s="164" t="s">
        <v>647</v>
      </c>
      <c r="C7317" s="164" t="s">
        <v>535</v>
      </c>
      <c r="D7317" s="164" t="s">
        <v>525</v>
      </c>
      <c r="E7317" s="164" t="s">
        <v>531</v>
      </c>
      <c r="F7317" s="193">
        <v>45701</v>
      </c>
      <c r="G7317" s="164" t="s">
        <v>650</v>
      </c>
      <c r="H7317" s="194">
        <v>34936</v>
      </c>
      <c r="I7317" s="164" t="s">
        <v>16</v>
      </c>
      <c r="L7317" s="164">
        <v>2024</v>
      </c>
      <c r="M7317" s="164" t="s">
        <v>525</v>
      </c>
      <c r="N7317" s="164" t="s">
        <v>569</v>
      </c>
    </row>
    <row r="7318" spans="1:14" s="164" customFormat="1" ht="15" x14ac:dyDescent="0.15">
      <c r="A7318" s="164" t="s">
        <v>521</v>
      </c>
      <c r="B7318" s="164" t="s">
        <v>647</v>
      </c>
      <c r="C7318" s="164" t="s">
        <v>523</v>
      </c>
      <c r="D7318" s="164" t="s">
        <v>525</v>
      </c>
      <c r="E7318" s="164" t="s">
        <v>531</v>
      </c>
      <c r="F7318" s="193">
        <v>45701</v>
      </c>
      <c r="G7318" s="164" t="s">
        <v>650</v>
      </c>
      <c r="H7318" s="194">
        <v>742964</v>
      </c>
      <c r="I7318" s="164" t="s">
        <v>16</v>
      </c>
      <c r="L7318" s="164">
        <v>2024</v>
      </c>
      <c r="M7318" s="164" t="s">
        <v>525</v>
      </c>
      <c r="N7318" s="164" t="s">
        <v>569</v>
      </c>
    </row>
    <row r="7319" spans="1:14" s="164" customFormat="1" ht="15" x14ac:dyDescent="0.15">
      <c r="A7319" s="164" t="s">
        <v>521</v>
      </c>
      <c r="B7319" s="164" t="s">
        <v>647</v>
      </c>
      <c r="C7319" s="164" t="s">
        <v>523</v>
      </c>
      <c r="D7319" s="164" t="s">
        <v>525</v>
      </c>
      <c r="E7319" s="164" t="s">
        <v>525</v>
      </c>
      <c r="F7319" s="193">
        <v>45701</v>
      </c>
      <c r="G7319" s="164" t="s">
        <v>648</v>
      </c>
      <c r="H7319" s="194">
        <v>38298</v>
      </c>
      <c r="I7319" s="164" t="s">
        <v>16</v>
      </c>
      <c r="L7319" s="164">
        <v>2024</v>
      </c>
      <c r="M7319" s="164" t="s">
        <v>525</v>
      </c>
      <c r="N7319" s="164" t="s">
        <v>569</v>
      </c>
    </row>
    <row r="7320" spans="1:14" s="164" customFormat="1" ht="15" x14ac:dyDescent="0.15">
      <c r="A7320" s="164" t="s">
        <v>521</v>
      </c>
      <c r="B7320" s="164" t="s">
        <v>647</v>
      </c>
      <c r="C7320" s="164" t="s">
        <v>523</v>
      </c>
      <c r="D7320" s="164" t="s">
        <v>525</v>
      </c>
      <c r="E7320" s="164" t="s">
        <v>531</v>
      </c>
      <c r="F7320" s="193">
        <v>45701</v>
      </c>
      <c r="G7320" s="164" t="s">
        <v>648</v>
      </c>
      <c r="H7320" s="194">
        <v>113766</v>
      </c>
      <c r="I7320" s="164" t="s">
        <v>16</v>
      </c>
      <c r="L7320" s="164">
        <v>2024</v>
      </c>
      <c r="M7320" s="164" t="s">
        <v>525</v>
      </c>
      <c r="N7320" s="164" t="s">
        <v>569</v>
      </c>
    </row>
    <row r="7321" spans="1:14" s="164" customFormat="1" ht="15" x14ac:dyDescent="0.15">
      <c r="A7321" s="164" t="s">
        <v>521</v>
      </c>
      <c r="B7321" s="164" t="s">
        <v>647</v>
      </c>
      <c r="C7321" s="164" t="s">
        <v>523</v>
      </c>
      <c r="D7321" s="164" t="s">
        <v>525</v>
      </c>
      <c r="E7321" s="164" t="s">
        <v>525</v>
      </c>
      <c r="F7321" s="193">
        <v>45701</v>
      </c>
      <c r="G7321" s="164" t="s">
        <v>649</v>
      </c>
      <c r="H7321" s="194">
        <v>1518988</v>
      </c>
      <c r="I7321" s="164" t="s">
        <v>16</v>
      </c>
      <c r="L7321" s="164">
        <v>2024</v>
      </c>
      <c r="M7321" s="164" t="s">
        <v>525</v>
      </c>
      <c r="N7321" s="164" t="s">
        <v>569</v>
      </c>
    </row>
    <row r="7322" spans="1:14" s="164" customFormat="1" ht="15" x14ac:dyDescent="0.15">
      <c r="A7322" s="164" t="s">
        <v>521</v>
      </c>
      <c r="B7322" s="164" t="s">
        <v>647</v>
      </c>
      <c r="C7322" s="164" t="s">
        <v>523</v>
      </c>
      <c r="D7322" s="164" t="s">
        <v>525</v>
      </c>
      <c r="E7322" s="164" t="s">
        <v>531</v>
      </c>
      <c r="F7322" s="193">
        <v>45701</v>
      </c>
      <c r="G7322" s="164" t="s">
        <v>649</v>
      </c>
      <c r="H7322" s="194">
        <v>80300</v>
      </c>
      <c r="I7322" s="164" t="s">
        <v>16</v>
      </c>
      <c r="L7322" s="164">
        <v>2024</v>
      </c>
      <c r="M7322" s="164" t="s">
        <v>525</v>
      </c>
      <c r="N7322" s="164" t="s">
        <v>569</v>
      </c>
    </row>
    <row r="7323" spans="1:14" s="164" customFormat="1" ht="15" x14ac:dyDescent="0.15">
      <c r="A7323" s="164" t="s">
        <v>521</v>
      </c>
      <c r="B7323" s="164" t="s">
        <v>617</v>
      </c>
      <c r="C7323" s="164" t="s">
        <v>523</v>
      </c>
      <c r="D7323" s="164" t="s">
        <v>525</v>
      </c>
      <c r="E7323" s="164" t="s">
        <v>531</v>
      </c>
      <c r="F7323" s="193">
        <v>45701</v>
      </c>
      <c r="G7323" s="164" t="s">
        <v>620</v>
      </c>
      <c r="H7323" s="194">
        <v>42174</v>
      </c>
      <c r="I7323" s="164" t="s">
        <v>22</v>
      </c>
      <c r="L7323" s="164">
        <v>2024</v>
      </c>
      <c r="M7323" s="164" t="s">
        <v>525</v>
      </c>
      <c r="N7323" s="164" t="s">
        <v>569</v>
      </c>
    </row>
    <row r="7324" spans="1:14" s="164" customFormat="1" ht="15" x14ac:dyDescent="0.15">
      <c r="A7324" s="164" t="s">
        <v>521</v>
      </c>
      <c r="B7324" s="164" t="s">
        <v>617</v>
      </c>
      <c r="C7324" s="164" t="s">
        <v>523</v>
      </c>
      <c r="D7324" s="164" t="s">
        <v>525</v>
      </c>
      <c r="E7324" s="164" t="s">
        <v>519</v>
      </c>
      <c r="F7324" s="193">
        <v>45701</v>
      </c>
      <c r="G7324" s="164" t="s">
        <v>587</v>
      </c>
      <c r="H7324" s="194">
        <v>35750</v>
      </c>
      <c r="I7324" s="164" t="s">
        <v>22</v>
      </c>
      <c r="L7324" s="164">
        <v>2024</v>
      </c>
      <c r="M7324" s="164" t="s">
        <v>525</v>
      </c>
      <c r="N7324" s="164" t="s">
        <v>569</v>
      </c>
    </row>
    <row r="7325" spans="1:14" s="164" customFormat="1" ht="15" x14ac:dyDescent="0.15">
      <c r="A7325" s="164" t="s">
        <v>521</v>
      </c>
      <c r="B7325" s="164" t="s">
        <v>586</v>
      </c>
      <c r="C7325" s="164" t="s">
        <v>523</v>
      </c>
      <c r="D7325" s="164" t="s">
        <v>525</v>
      </c>
      <c r="E7325" s="164" t="s">
        <v>531</v>
      </c>
      <c r="F7325" s="193">
        <v>45701</v>
      </c>
      <c r="G7325" s="164" t="s">
        <v>587</v>
      </c>
      <c r="H7325" s="194">
        <v>17292</v>
      </c>
      <c r="I7325" s="164" t="s">
        <v>22</v>
      </c>
      <c r="L7325" s="164">
        <v>2024</v>
      </c>
      <c r="M7325" s="164" t="s">
        <v>525</v>
      </c>
      <c r="N7325" s="164" t="s">
        <v>569</v>
      </c>
    </row>
    <row r="7326" spans="1:14" s="164" customFormat="1" ht="15" x14ac:dyDescent="0.15">
      <c r="A7326" s="164" t="s">
        <v>521</v>
      </c>
      <c r="B7326" s="164" t="s">
        <v>647</v>
      </c>
      <c r="C7326" s="164" t="s">
        <v>523</v>
      </c>
      <c r="D7326" s="164" t="s">
        <v>525</v>
      </c>
      <c r="E7326" s="164" t="s">
        <v>531</v>
      </c>
      <c r="F7326" s="193">
        <v>45701</v>
      </c>
      <c r="G7326" s="164" t="s">
        <v>653</v>
      </c>
      <c r="H7326" s="194">
        <v>79200</v>
      </c>
      <c r="I7326" s="164" t="s">
        <v>22</v>
      </c>
      <c r="L7326" s="164">
        <v>2024</v>
      </c>
      <c r="M7326" s="164" t="s">
        <v>525</v>
      </c>
      <c r="N7326" s="164" t="s">
        <v>569</v>
      </c>
    </row>
    <row r="7327" spans="1:14" s="164" customFormat="1" ht="15" x14ac:dyDescent="0.15">
      <c r="A7327" s="164" t="s">
        <v>521</v>
      </c>
      <c r="B7327" s="164" t="s">
        <v>617</v>
      </c>
      <c r="C7327" s="164" t="s">
        <v>523</v>
      </c>
      <c r="D7327" s="164" t="s">
        <v>525</v>
      </c>
      <c r="E7327" s="164" t="s">
        <v>525</v>
      </c>
      <c r="F7327" s="193">
        <v>45701</v>
      </c>
      <c r="G7327" s="164" t="s">
        <v>568</v>
      </c>
      <c r="H7327" s="194">
        <v>343618</v>
      </c>
      <c r="I7327" s="164" t="s">
        <v>22</v>
      </c>
      <c r="L7327" s="164">
        <v>2024</v>
      </c>
      <c r="M7327" s="164" t="s">
        <v>525</v>
      </c>
      <c r="N7327" s="164" t="s">
        <v>569</v>
      </c>
    </row>
    <row r="7328" spans="1:14" s="164" customFormat="1" ht="15" x14ac:dyDescent="0.15">
      <c r="A7328" s="164" t="s">
        <v>521</v>
      </c>
      <c r="B7328" s="164" t="s">
        <v>617</v>
      </c>
      <c r="C7328" s="164" t="s">
        <v>523</v>
      </c>
      <c r="D7328" s="164" t="s">
        <v>525</v>
      </c>
      <c r="E7328" s="164" t="s">
        <v>525</v>
      </c>
      <c r="F7328" s="193">
        <v>45701</v>
      </c>
      <c r="G7328" s="164" t="s">
        <v>589</v>
      </c>
      <c r="H7328" s="194">
        <v>268235</v>
      </c>
      <c r="I7328" s="164" t="s">
        <v>22</v>
      </c>
      <c r="L7328" s="164">
        <v>2024</v>
      </c>
      <c r="M7328" s="164" t="s">
        <v>525</v>
      </c>
      <c r="N7328" s="164" t="s">
        <v>569</v>
      </c>
    </row>
    <row r="7329" spans="1:14" s="164" customFormat="1" ht="15" x14ac:dyDescent="0.15">
      <c r="A7329" s="164" t="s">
        <v>521</v>
      </c>
      <c r="B7329" s="164" t="s">
        <v>617</v>
      </c>
      <c r="C7329" s="164" t="s">
        <v>523</v>
      </c>
      <c r="D7329" s="164" t="s">
        <v>525</v>
      </c>
      <c r="E7329" s="164" t="s">
        <v>519</v>
      </c>
      <c r="F7329" s="193">
        <v>45701</v>
      </c>
      <c r="G7329" s="164" t="s">
        <v>589</v>
      </c>
      <c r="H7329" s="194">
        <v>911680</v>
      </c>
      <c r="I7329" s="164" t="s">
        <v>22</v>
      </c>
      <c r="L7329" s="164">
        <v>2024</v>
      </c>
      <c r="M7329" s="164" t="s">
        <v>525</v>
      </c>
      <c r="N7329" s="164" t="s">
        <v>569</v>
      </c>
    </row>
    <row r="7330" spans="1:14" s="164" customFormat="1" ht="15" x14ac:dyDescent="0.15">
      <c r="A7330" s="164" t="s">
        <v>521</v>
      </c>
      <c r="B7330" s="164" t="s">
        <v>617</v>
      </c>
      <c r="C7330" s="164" t="s">
        <v>523</v>
      </c>
      <c r="D7330" s="164" t="s">
        <v>525</v>
      </c>
      <c r="E7330" s="164" t="s">
        <v>531</v>
      </c>
      <c r="F7330" s="193">
        <v>45701</v>
      </c>
      <c r="G7330" s="164" t="s">
        <v>589</v>
      </c>
      <c r="H7330" s="194">
        <v>3723166</v>
      </c>
      <c r="I7330" s="164" t="s">
        <v>22</v>
      </c>
      <c r="L7330" s="164">
        <v>2024</v>
      </c>
      <c r="M7330" s="164" t="s">
        <v>525</v>
      </c>
      <c r="N7330" s="164" t="s">
        <v>569</v>
      </c>
    </row>
    <row r="7331" spans="1:14" s="164" customFormat="1" ht="15" x14ac:dyDescent="0.15">
      <c r="A7331" s="164" t="s">
        <v>521</v>
      </c>
      <c r="B7331" s="164" t="s">
        <v>638</v>
      </c>
      <c r="C7331" s="164" t="s">
        <v>523</v>
      </c>
      <c r="D7331" s="164" t="s">
        <v>525</v>
      </c>
      <c r="E7331" s="164" t="s">
        <v>525</v>
      </c>
      <c r="F7331" s="193">
        <v>45701</v>
      </c>
      <c r="G7331" s="164" t="s">
        <v>589</v>
      </c>
      <c r="H7331" s="194">
        <v>32560</v>
      </c>
      <c r="I7331" s="164" t="s">
        <v>22</v>
      </c>
      <c r="L7331" s="164">
        <v>2024</v>
      </c>
      <c r="M7331" s="164" t="s">
        <v>525</v>
      </c>
      <c r="N7331" s="164" t="s">
        <v>569</v>
      </c>
    </row>
    <row r="7332" spans="1:14" s="164" customFormat="1" ht="15" x14ac:dyDescent="0.15">
      <c r="A7332" s="164" t="s">
        <v>521</v>
      </c>
      <c r="B7332" s="164" t="s">
        <v>638</v>
      </c>
      <c r="C7332" s="164" t="s">
        <v>523</v>
      </c>
      <c r="D7332" s="164" t="s">
        <v>525</v>
      </c>
      <c r="E7332" s="164" t="s">
        <v>519</v>
      </c>
      <c r="F7332" s="193">
        <v>45701</v>
      </c>
      <c r="G7332" s="164" t="s">
        <v>589</v>
      </c>
      <c r="H7332" s="194">
        <v>716320</v>
      </c>
      <c r="I7332" s="164" t="s">
        <v>22</v>
      </c>
      <c r="L7332" s="164">
        <v>2024</v>
      </c>
      <c r="M7332" s="164" t="s">
        <v>525</v>
      </c>
      <c r="N7332" s="164" t="s">
        <v>569</v>
      </c>
    </row>
    <row r="7333" spans="1:14" s="164" customFormat="1" ht="15" x14ac:dyDescent="0.15">
      <c r="A7333" s="164" t="s">
        <v>521</v>
      </c>
      <c r="B7333" s="164" t="s">
        <v>638</v>
      </c>
      <c r="C7333" s="164" t="s">
        <v>523</v>
      </c>
      <c r="D7333" s="164" t="s">
        <v>525</v>
      </c>
      <c r="E7333" s="164" t="s">
        <v>531</v>
      </c>
      <c r="F7333" s="193">
        <v>45701</v>
      </c>
      <c r="G7333" s="164" t="s">
        <v>589</v>
      </c>
      <c r="H7333" s="194">
        <v>2116400</v>
      </c>
      <c r="I7333" s="164" t="s">
        <v>22</v>
      </c>
      <c r="L7333" s="164">
        <v>2024</v>
      </c>
      <c r="M7333" s="164" t="s">
        <v>525</v>
      </c>
      <c r="N7333" s="164" t="s">
        <v>569</v>
      </c>
    </row>
    <row r="7334" spans="1:14" s="164" customFormat="1" ht="15" x14ac:dyDescent="0.15">
      <c r="A7334" s="164" t="s">
        <v>521</v>
      </c>
      <c r="B7334" s="164" t="s">
        <v>617</v>
      </c>
      <c r="C7334" s="164" t="s">
        <v>523</v>
      </c>
      <c r="D7334" s="164" t="s">
        <v>525</v>
      </c>
      <c r="E7334" s="164" t="s">
        <v>525</v>
      </c>
      <c r="F7334" s="193">
        <v>45701</v>
      </c>
      <c r="G7334" s="164" t="s">
        <v>23</v>
      </c>
      <c r="H7334" s="194">
        <v>110986</v>
      </c>
      <c r="I7334" s="164" t="s">
        <v>22</v>
      </c>
      <c r="L7334" s="164">
        <v>2024</v>
      </c>
      <c r="M7334" s="164" t="s">
        <v>525</v>
      </c>
      <c r="N7334" s="164" t="s">
        <v>569</v>
      </c>
    </row>
    <row r="7335" spans="1:14" s="164" customFormat="1" ht="15" x14ac:dyDescent="0.15">
      <c r="A7335" s="164" t="s">
        <v>521</v>
      </c>
      <c r="B7335" s="164" t="s">
        <v>617</v>
      </c>
      <c r="C7335" s="164" t="s">
        <v>523</v>
      </c>
      <c r="D7335" s="164" t="s">
        <v>525</v>
      </c>
      <c r="E7335" s="164" t="s">
        <v>531</v>
      </c>
      <c r="F7335" s="193">
        <v>45701</v>
      </c>
      <c r="G7335" s="164" t="s">
        <v>23</v>
      </c>
      <c r="H7335" s="194">
        <v>128700</v>
      </c>
      <c r="I7335" s="164" t="s">
        <v>22</v>
      </c>
      <c r="L7335" s="164">
        <v>2024</v>
      </c>
      <c r="M7335" s="164" t="s">
        <v>525</v>
      </c>
      <c r="N7335" s="164" t="s">
        <v>569</v>
      </c>
    </row>
    <row r="7336" spans="1:14" s="164" customFormat="1" ht="15" x14ac:dyDescent="0.15">
      <c r="A7336" s="164" t="s">
        <v>521</v>
      </c>
      <c r="B7336" s="164" t="s">
        <v>647</v>
      </c>
      <c r="C7336" s="164" t="s">
        <v>523</v>
      </c>
      <c r="D7336" s="164" t="s">
        <v>525</v>
      </c>
      <c r="E7336" s="164" t="s">
        <v>531</v>
      </c>
      <c r="F7336" s="193">
        <v>45701</v>
      </c>
      <c r="G7336" s="164" t="s">
        <v>23</v>
      </c>
      <c r="H7336" s="194">
        <v>80520</v>
      </c>
      <c r="I7336" s="164" t="s">
        <v>22</v>
      </c>
      <c r="L7336" s="164">
        <v>2024</v>
      </c>
      <c r="M7336" s="164" t="s">
        <v>525</v>
      </c>
      <c r="N7336" s="164" t="s">
        <v>569</v>
      </c>
    </row>
    <row r="7337" spans="1:14" s="164" customFormat="1" ht="15" x14ac:dyDescent="0.15">
      <c r="A7337" s="164" t="s">
        <v>521</v>
      </c>
      <c r="B7337" s="164" t="s">
        <v>617</v>
      </c>
      <c r="C7337" s="164" t="s">
        <v>523</v>
      </c>
      <c r="D7337" s="164" t="s">
        <v>525</v>
      </c>
      <c r="E7337" s="164" t="s">
        <v>531</v>
      </c>
      <c r="F7337" s="193">
        <v>45701</v>
      </c>
      <c r="G7337" s="164" t="s">
        <v>621</v>
      </c>
      <c r="H7337" s="194">
        <v>220000</v>
      </c>
      <c r="I7337" s="164" t="s">
        <v>22</v>
      </c>
      <c r="L7337" s="164">
        <v>2024</v>
      </c>
      <c r="M7337" s="164" t="s">
        <v>525</v>
      </c>
      <c r="N7337" s="164" t="s">
        <v>569</v>
      </c>
    </row>
    <row r="7338" spans="1:14" s="164" customFormat="1" ht="15" x14ac:dyDescent="0.15">
      <c r="A7338" s="164" t="s">
        <v>521</v>
      </c>
      <c r="B7338" s="164" t="s">
        <v>586</v>
      </c>
      <c r="C7338" s="164" t="s">
        <v>523</v>
      </c>
      <c r="D7338" s="164" t="s">
        <v>525</v>
      </c>
      <c r="E7338" s="164" t="s">
        <v>531</v>
      </c>
      <c r="F7338" s="193">
        <v>45701</v>
      </c>
      <c r="G7338" s="164" t="s">
        <v>722</v>
      </c>
      <c r="H7338" s="194">
        <v>88836</v>
      </c>
      <c r="I7338" s="164" t="s">
        <v>22</v>
      </c>
      <c r="L7338" s="164">
        <v>2024</v>
      </c>
      <c r="M7338" s="164" t="s">
        <v>525</v>
      </c>
      <c r="N7338" s="164" t="s">
        <v>569</v>
      </c>
    </row>
    <row r="7339" spans="1:14" s="164" customFormat="1" ht="15" x14ac:dyDescent="0.15">
      <c r="A7339" s="164" t="s">
        <v>521</v>
      </c>
      <c r="B7339" s="164" t="s">
        <v>647</v>
      </c>
      <c r="C7339" s="164" t="s">
        <v>523</v>
      </c>
      <c r="D7339" s="164" t="s">
        <v>525</v>
      </c>
      <c r="E7339" s="164" t="s">
        <v>525</v>
      </c>
      <c r="F7339" s="193">
        <v>45700</v>
      </c>
      <c r="G7339" s="164" t="s">
        <v>650</v>
      </c>
      <c r="H7339" s="194">
        <v>1209608</v>
      </c>
      <c r="I7339" s="164" t="s">
        <v>16</v>
      </c>
      <c r="L7339" s="164">
        <v>2024</v>
      </c>
      <c r="M7339" s="164" t="s">
        <v>525</v>
      </c>
      <c r="N7339" s="164" t="s">
        <v>569</v>
      </c>
    </row>
    <row r="7340" spans="1:14" s="164" customFormat="1" ht="15" x14ac:dyDescent="0.15">
      <c r="A7340" s="164" t="s">
        <v>521</v>
      </c>
      <c r="B7340" s="164" t="s">
        <v>647</v>
      </c>
      <c r="C7340" s="164" t="s">
        <v>523</v>
      </c>
      <c r="D7340" s="164" t="s">
        <v>525</v>
      </c>
      <c r="E7340" s="164" t="s">
        <v>519</v>
      </c>
      <c r="F7340" s="193">
        <v>45700</v>
      </c>
      <c r="G7340" s="164" t="s">
        <v>650</v>
      </c>
      <c r="H7340" s="194">
        <v>122802</v>
      </c>
      <c r="I7340" s="164" t="s">
        <v>16</v>
      </c>
      <c r="L7340" s="164">
        <v>2024</v>
      </c>
      <c r="M7340" s="164" t="s">
        <v>525</v>
      </c>
      <c r="N7340" s="164" t="s">
        <v>569</v>
      </c>
    </row>
    <row r="7341" spans="1:14" s="164" customFormat="1" ht="15" x14ac:dyDescent="0.15">
      <c r="A7341" s="164" t="s">
        <v>521</v>
      </c>
      <c r="B7341" s="164" t="s">
        <v>647</v>
      </c>
      <c r="C7341" s="164" t="s">
        <v>535</v>
      </c>
      <c r="D7341" s="164" t="s">
        <v>525</v>
      </c>
      <c r="E7341" s="164" t="s">
        <v>531</v>
      </c>
      <c r="F7341" s="193">
        <v>45700</v>
      </c>
      <c r="G7341" s="164" t="s">
        <v>650</v>
      </c>
      <c r="H7341" s="194">
        <v>137016</v>
      </c>
      <c r="I7341" s="164" t="s">
        <v>16</v>
      </c>
      <c r="L7341" s="164">
        <v>2024</v>
      </c>
      <c r="M7341" s="164" t="s">
        <v>525</v>
      </c>
      <c r="N7341" s="164" t="s">
        <v>569</v>
      </c>
    </row>
    <row r="7342" spans="1:14" s="164" customFormat="1" ht="15" x14ac:dyDescent="0.15">
      <c r="A7342" s="164" t="s">
        <v>521</v>
      </c>
      <c r="B7342" s="164" t="s">
        <v>647</v>
      </c>
      <c r="C7342" s="164" t="s">
        <v>523</v>
      </c>
      <c r="D7342" s="164" t="s">
        <v>525</v>
      </c>
      <c r="E7342" s="164" t="s">
        <v>531</v>
      </c>
      <c r="F7342" s="193">
        <v>45700</v>
      </c>
      <c r="G7342" s="164" t="s">
        <v>650</v>
      </c>
      <c r="H7342" s="194">
        <v>729707</v>
      </c>
      <c r="I7342" s="164" t="s">
        <v>16</v>
      </c>
      <c r="L7342" s="164">
        <v>2024</v>
      </c>
      <c r="M7342" s="164" t="s">
        <v>525</v>
      </c>
      <c r="N7342" s="164" t="s">
        <v>569</v>
      </c>
    </row>
    <row r="7343" spans="1:14" s="164" customFormat="1" ht="15" x14ac:dyDescent="0.15">
      <c r="A7343" s="164" t="s">
        <v>521</v>
      </c>
      <c r="B7343" s="164" t="s">
        <v>647</v>
      </c>
      <c r="C7343" s="164" t="s">
        <v>523</v>
      </c>
      <c r="D7343" s="164" t="s">
        <v>525</v>
      </c>
      <c r="E7343" s="164" t="s">
        <v>525</v>
      </c>
      <c r="F7343" s="193">
        <v>45700</v>
      </c>
      <c r="G7343" s="164" t="s">
        <v>648</v>
      </c>
      <c r="H7343" s="194">
        <v>21261</v>
      </c>
      <c r="I7343" s="164" t="s">
        <v>16</v>
      </c>
      <c r="L7343" s="164">
        <v>2024</v>
      </c>
      <c r="M7343" s="164" t="s">
        <v>525</v>
      </c>
      <c r="N7343" s="164" t="s">
        <v>569</v>
      </c>
    </row>
    <row r="7344" spans="1:14" s="164" customFormat="1" ht="15" x14ac:dyDescent="0.15">
      <c r="A7344" s="164" t="s">
        <v>521</v>
      </c>
      <c r="B7344" s="164" t="s">
        <v>647</v>
      </c>
      <c r="C7344" s="164" t="s">
        <v>523</v>
      </c>
      <c r="D7344" s="164" t="s">
        <v>525</v>
      </c>
      <c r="E7344" s="164" t="s">
        <v>531</v>
      </c>
      <c r="F7344" s="193">
        <v>45700</v>
      </c>
      <c r="G7344" s="164" t="s">
        <v>648</v>
      </c>
      <c r="H7344" s="194">
        <v>63355</v>
      </c>
      <c r="I7344" s="164" t="s">
        <v>16</v>
      </c>
      <c r="L7344" s="164">
        <v>2024</v>
      </c>
      <c r="M7344" s="164" t="s">
        <v>525</v>
      </c>
      <c r="N7344" s="164" t="s">
        <v>569</v>
      </c>
    </row>
    <row r="7345" spans="1:14" s="164" customFormat="1" ht="15" x14ac:dyDescent="0.15">
      <c r="A7345" s="164" t="s">
        <v>521</v>
      </c>
      <c r="B7345" s="164" t="s">
        <v>647</v>
      </c>
      <c r="C7345" s="164" t="s">
        <v>523</v>
      </c>
      <c r="D7345" s="164" t="s">
        <v>525</v>
      </c>
      <c r="E7345" s="164" t="s">
        <v>525</v>
      </c>
      <c r="F7345" s="193">
        <v>45700</v>
      </c>
      <c r="G7345" s="164" t="s">
        <v>651</v>
      </c>
      <c r="H7345" s="194">
        <v>164463</v>
      </c>
      <c r="I7345" s="164" t="s">
        <v>16</v>
      </c>
      <c r="L7345" s="164">
        <v>2024</v>
      </c>
      <c r="M7345" s="164" t="s">
        <v>525</v>
      </c>
      <c r="N7345" s="164" t="s">
        <v>569</v>
      </c>
    </row>
    <row r="7346" spans="1:14" s="164" customFormat="1" ht="15" x14ac:dyDescent="0.15">
      <c r="A7346" s="164" t="s">
        <v>521</v>
      </c>
      <c r="B7346" s="164" t="s">
        <v>647</v>
      </c>
      <c r="C7346" s="164" t="s">
        <v>523</v>
      </c>
      <c r="D7346" s="164" t="s">
        <v>525</v>
      </c>
      <c r="E7346" s="164" t="s">
        <v>525</v>
      </c>
      <c r="F7346" s="193">
        <v>45700</v>
      </c>
      <c r="G7346" s="164" t="s">
        <v>649</v>
      </c>
      <c r="H7346" s="194">
        <v>1087761</v>
      </c>
      <c r="I7346" s="164" t="s">
        <v>16</v>
      </c>
      <c r="L7346" s="164">
        <v>2024</v>
      </c>
      <c r="M7346" s="164" t="s">
        <v>525</v>
      </c>
      <c r="N7346" s="164" t="s">
        <v>569</v>
      </c>
    </row>
    <row r="7347" spans="1:14" s="164" customFormat="1" ht="15" x14ac:dyDescent="0.15">
      <c r="A7347" s="164" t="s">
        <v>521</v>
      </c>
      <c r="B7347" s="164" t="s">
        <v>647</v>
      </c>
      <c r="C7347" s="164" t="s">
        <v>523</v>
      </c>
      <c r="D7347" s="164" t="s">
        <v>525</v>
      </c>
      <c r="E7347" s="164" t="s">
        <v>531</v>
      </c>
      <c r="F7347" s="193">
        <v>45700</v>
      </c>
      <c r="G7347" s="164" t="s">
        <v>649</v>
      </c>
      <c r="H7347" s="194">
        <v>430089</v>
      </c>
      <c r="I7347" s="164" t="s">
        <v>16</v>
      </c>
      <c r="L7347" s="164">
        <v>2024</v>
      </c>
      <c r="M7347" s="164" t="s">
        <v>525</v>
      </c>
      <c r="N7347" s="164" t="s">
        <v>569</v>
      </c>
    </row>
    <row r="7348" spans="1:14" s="164" customFormat="1" ht="15" x14ac:dyDescent="0.15">
      <c r="A7348" s="164" t="s">
        <v>521</v>
      </c>
      <c r="B7348" s="164" t="s">
        <v>617</v>
      </c>
      <c r="C7348" s="164" t="s">
        <v>523</v>
      </c>
      <c r="D7348" s="164" t="s">
        <v>525</v>
      </c>
      <c r="E7348" s="164" t="s">
        <v>531</v>
      </c>
      <c r="F7348" s="193">
        <v>45700</v>
      </c>
      <c r="G7348" s="164" t="s">
        <v>587</v>
      </c>
      <c r="H7348" s="194">
        <v>40880</v>
      </c>
      <c r="I7348" s="164" t="s">
        <v>22</v>
      </c>
      <c r="L7348" s="164">
        <v>2024</v>
      </c>
      <c r="M7348" s="164" t="s">
        <v>525</v>
      </c>
      <c r="N7348" s="164" t="s">
        <v>569</v>
      </c>
    </row>
    <row r="7349" spans="1:14" s="164" customFormat="1" ht="15" x14ac:dyDescent="0.15">
      <c r="A7349" s="164" t="s">
        <v>521</v>
      </c>
      <c r="B7349" s="164" t="s">
        <v>586</v>
      </c>
      <c r="C7349" s="164" t="s">
        <v>523</v>
      </c>
      <c r="D7349" s="164" t="s">
        <v>525</v>
      </c>
      <c r="E7349" s="164" t="s">
        <v>531</v>
      </c>
      <c r="F7349" s="193">
        <v>45700</v>
      </c>
      <c r="G7349" s="164" t="s">
        <v>587</v>
      </c>
      <c r="H7349" s="194">
        <v>100518</v>
      </c>
      <c r="I7349" s="164" t="s">
        <v>22</v>
      </c>
      <c r="L7349" s="164">
        <v>2024</v>
      </c>
      <c r="M7349" s="164" t="s">
        <v>525</v>
      </c>
      <c r="N7349" s="164" t="s">
        <v>569</v>
      </c>
    </row>
    <row r="7350" spans="1:14" s="164" customFormat="1" ht="15" x14ac:dyDescent="0.15">
      <c r="A7350" s="164" t="s">
        <v>521</v>
      </c>
      <c r="B7350" s="164" t="s">
        <v>647</v>
      </c>
      <c r="C7350" s="164" t="s">
        <v>523</v>
      </c>
      <c r="D7350" s="164" t="s">
        <v>525</v>
      </c>
      <c r="E7350" s="164" t="s">
        <v>531</v>
      </c>
      <c r="F7350" s="193">
        <v>45700</v>
      </c>
      <c r="G7350" s="164" t="s">
        <v>653</v>
      </c>
      <c r="H7350" s="194">
        <v>295680</v>
      </c>
      <c r="I7350" s="164" t="s">
        <v>22</v>
      </c>
      <c r="L7350" s="164">
        <v>2024</v>
      </c>
      <c r="M7350" s="164" t="s">
        <v>525</v>
      </c>
      <c r="N7350" s="164" t="s">
        <v>569</v>
      </c>
    </row>
    <row r="7351" spans="1:14" s="164" customFormat="1" ht="15" x14ac:dyDescent="0.15">
      <c r="A7351" s="164" t="s">
        <v>521</v>
      </c>
      <c r="B7351" s="164" t="s">
        <v>617</v>
      </c>
      <c r="C7351" s="164" t="s">
        <v>523</v>
      </c>
      <c r="D7351" s="164" t="s">
        <v>525</v>
      </c>
      <c r="E7351" s="164" t="s">
        <v>525</v>
      </c>
      <c r="F7351" s="193">
        <v>45700</v>
      </c>
      <c r="G7351" s="164" t="s">
        <v>568</v>
      </c>
      <c r="H7351" s="194">
        <v>704961</v>
      </c>
      <c r="I7351" s="164" t="s">
        <v>22</v>
      </c>
      <c r="L7351" s="164">
        <v>2024</v>
      </c>
      <c r="M7351" s="164" t="s">
        <v>525</v>
      </c>
      <c r="N7351" s="164" t="s">
        <v>569</v>
      </c>
    </row>
    <row r="7352" spans="1:14" s="164" customFormat="1" ht="15" x14ac:dyDescent="0.15">
      <c r="A7352" s="164" t="s">
        <v>521</v>
      </c>
      <c r="B7352" s="164" t="s">
        <v>586</v>
      </c>
      <c r="C7352" s="164" t="s">
        <v>523</v>
      </c>
      <c r="D7352" s="164" t="s">
        <v>525</v>
      </c>
      <c r="E7352" s="164" t="s">
        <v>525</v>
      </c>
      <c r="F7352" s="193">
        <v>45700</v>
      </c>
      <c r="G7352" s="164" t="s">
        <v>568</v>
      </c>
      <c r="H7352" s="194">
        <v>436322</v>
      </c>
      <c r="I7352" s="164" t="s">
        <v>22</v>
      </c>
      <c r="L7352" s="164">
        <v>2024</v>
      </c>
      <c r="M7352" s="164" t="s">
        <v>525</v>
      </c>
      <c r="N7352" s="164" t="s">
        <v>569</v>
      </c>
    </row>
    <row r="7353" spans="1:14" s="164" customFormat="1" ht="15" x14ac:dyDescent="0.15">
      <c r="A7353" s="164" t="s">
        <v>521</v>
      </c>
      <c r="B7353" s="164" t="s">
        <v>617</v>
      </c>
      <c r="C7353" s="164" t="s">
        <v>523</v>
      </c>
      <c r="D7353" s="164" t="s">
        <v>525</v>
      </c>
      <c r="E7353" s="164" t="s">
        <v>525</v>
      </c>
      <c r="F7353" s="193">
        <v>45700</v>
      </c>
      <c r="G7353" s="164" t="s">
        <v>589</v>
      </c>
      <c r="H7353" s="194">
        <v>2356483</v>
      </c>
      <c r="I7353" s="164" t="s">
        <v>22</v>
      </c>
      <c r="L7353" s="164">
        <v>2024</v>
      </c>
      <c r="M7353" s="164" t="s">
        <v>525</v>
      </c>
      <c r="N7353" s="164" t="s">
        <v>569</v>
      </c>
    </row>
    <row r="7354" spans="1:14" s="164" customFormat="1" ht="15" x14ac:dyDescent="0.15">
      <c r="A7354" s="164" t="s">
        <v>521</v>
      </c>
      <c r="B7354" s="164" t="s">
        <v>617</v>
      </c>
      <c r="C7354" s="164" t="s">
        <v>523</v>
      </c>
      <c r="D7354" s="164" t="s">
        <v>525</v>
      </c>
      <c r="E7354" s="164" t="s">
        <v>531</v>
      </c>
      <c r="F7354" s="193">
        <v>45700</v>
      </c>
      <c r="G7354" s="164" t="s">
        <v>589</v>
      </c>
      <c r="H7354" s="194">
        <v>1528639</v>
      </c>
      <c r="I7354" s="164" t="s">
        <v>22</v>
      </c>
      <c r="L7354" s="164">
        <v>2024</v>
      </c>
      <c r="M7354" s="164" t="s">
        <v>525</v>
      </c>
      <c r="N7354" s="164" t="s">
        <v>569</v>
      </c>
    </row>
    <row r="7355" spans="1:14" s="164" customFormat="1" ht="15" x14ac:dyDescent="0.15">
      <c r="A7355" s="164" t="s">
        <v>521</v>
      </c>
      <c r="B7355" s="164" t="s">
        <v>603</v>
      </c>
      <c r="C7355" s="164" t="s">
        <v>523</v>
      </c>
      <c r="D7355" s="164" t="s">
        <v>525</v>
      </c>
      <c r="E7355" s="164" t="s">
        <v>525</v>
      </c>
      <c r="F7355" s="193">
        <v>45700</v>
      </c>
      <c r="G7355" s="164" t="s">
        <v>604</v>
      </c>
      <c r="H7355" s="194">
        <v>11684</v>
      </c>
      <c r="I7355" s="164" t="s">
        <v>22</v>
      </c>
      <c r="L7355" s="164">
        <v>2024</v>
      </c>
      <c r="M7355" s="164" t="s">
        <v>525</v>
      </c>
      <c r="N7355" s="164" t="s">
        <v>569</v>
      </c>
    </row>
    <row r="7356" spans="1:14" s="164" customFormat="1" ht="15" x14ac:dyDescent="0.15">
      <c r="A7356" s="164" t="s">
        <v>521</v>
      </c>
      <c r="B7356" s="164" t="s">
        <v>617</v>
      </c>
      <c r="C7356" s="164" t="s">
        <v>523</v>
      </c>
      <c r="D7356" s="164" t="s">
        <v>525</v>
      </c>
      <c r="E7356" s="164" t="s">
        <v>531</v>
      </c>
      <c r="F7356" s="193">
        <v>45700</v>
      </c>
      <c r="G7356" s="164" t="s">
        <v>23</v>
      </c>
      <c r="H7356" s="194">
        <v>2311848</v>
      </c>
      <c r="I7356" s="164" t="s">
        <v>22</v>
      </c>
      <c r="L7356" s="164">
        <v>2024</v>
      </c>
      <c r="M7356" s="164" t="s">
        <v>525</v>
      </c>
      <c r="N7356" s="164" t="s">
        <v>569</v>
      </c>
    </row>
    <row r="7357" spans="1:14" s="164" customFormat="1" ht="15" x14ac:dyDescent="0.15">
      <c r="A7357" s="164" t="s">
        <v>521</v>
      </c>
      <c r="B7357" s="164" t="s">
        <v>647</v>
      </c>
      <c r="C7357" s="164" t="s">
        <v>523</v>
      </c>
      <c r="D7357" s="164" t="s">
        <v>525</v>
      </c>
      <c r="E7357" s="164" t="s">
        <v>525</v>
      </c>
      <c r="F7357" s="193">
        <v>45699</v>
      </c>
      <c r="G7357" s="164" t="s">
        <v>650</v>
      </c>
      <c r="H7357" s="194">
        <v>497985</v>
      </c>
      <c r="I7357" s="164" t="s">
        <v>16</v>
      </c>
      <c r="L7357" s="164">
        <v>2024</v>
      </c>
      <c r="M7357" s="164" t="s">
        <v>525</v>
      </c>
      <c r="N7357" s="164" t="s">
        <v>569</v>
      </c>
    </row>
    <row r="7358" spans="1:14" s="164" customFormat="1" ht="15" x14ac:dyDescent="0.15">
      <c r="A7358" s="164" t="s">
        <v>521</v>
      </c>
      <c r="B7358" s="164" t="s">
        <v>647</v>
      </c>
      <c r="C7358" s="164" t="s">
        <v>523</v>
      </c>
      <c r="D7358" s="164" t="s">
        <v>525</v>
      </c>
      <c r="E7358" s="164" t="s">
        <v>519</v>
      </c>
      <c r="F7358" s="193">
        <v>45699</v>
      </c>
      <c r="G7358" s="164" t="s">
        <v>650</v>
      </c>
      <c r="H7358" s="194">
        <v>288055</v>
      </c>
      <c r="I7358" s="164" t="s">
        <v>16</v>
      </c>
      <c r="L7358" s="164">
        <v>2024</v>
      </c>
      <c r="M7358" s="164" t="s">
        <v>525</v>
      </c>
      <c r="N7358" s="164" t="s">
        <v>569</v>
      </c>
    </row>
    <row r="7359" spans="1:14" s="164" customFormat="1" ht="15" x14ac:dyDescent="0.15">
      <c r="A7359" s="164" t="s">
        <v>521</v>
      </c>
      <c r="B7359" s="164" t="s">
        <v>647</v>
      </c>
      <c r="C7359" s="164" t="s">
        <v>535</v>
      </c>
      <c r="D7359" s="164" t="s">
        <v>525</v>
      </c>
      <c r="E7359" s="164" t="s">
        <v>531</v>
      </c>
      <c r="F7359" s="193">
        <v>45699</v>
      </c>
      <c r="G7359" s="164" t="s">
        <v>650</v>
      </c>
      <c r="H7359" s="194">
        <v>135740</v>
      </c>
      <c r="I7359" s="164" t="s">
        <v>16</v>
      </c>
      <c r="L7359" s="164">
        <v>2024</v>
      </c>
      <c r="M7359" s="164" t="s">
        <v>525</v>
      </c>
      <c r="N7359" s="164" t="s">
        <v>569</v>
      </c>
    </row>
    <row r="7360" spans="1:14" s="164" customFormat="1" ht="15" x14ac:dyDescent="0.15">
      <c r="A7360" s="164" t="s">
        <v>521</v>
      </c>
      <c r="B7360" s="164" t="s">
        <v>647</v>
      </c>
      <c r="C7360" s="164" t="s">
        <v>523</v>
      </c>
      <c r="D7360" s="164" t="s">
        <v>525</v>
      </c>
      <c r="E7360" s="164" t="s">
        <v>531</v>
      </c>
      <c r="F7360" s="193">
        <v>45699</v>
      </c>
      <c r="G7360" s="164" t="s">
        <v>650</v>
      </c>
      <c r="H7360" s="194">
        <v>561259</v>
      </c>
      <c r="I7360" s="164" t="s">
        <v>16</v>
      </c>
      <c r="L7360" s="164">
        <v>2024</v>
      </c>
      <c r="M7360" s="164" t="s">
        <v>525</v>
      </c>
      <c r="N7360" s="164" t="s">
        <v>569</v>
      </c>
    </row>
    <row r="7361" spans="1:14" s="164" customFormat="1" ht="15" x14ac:dyDescent="0.15">
      <c r="A7361" s="164" t="s">
        <v>521</v>
      </c>
      <c r="B7361" s="164" t="s">
        <v>647</v>
      </c>
      <c r="C7361" s="164" t="s">
        <v>523</v>
      </c>
      <c r="D7361" s="164" t="s">
        <v>525</v>
      </c>
      <c r="E7361" s="164" t="s">
        <v>525</v>
      </c>
      <c r="F7361" s="193">
        <v>45699</v>
      </c>
      <c r="G7361" s="164" t="s">
        <v>648</v>
      </c>
      <c r="H7361" s="194">
        <v>19193</v>
      </c>
      <c r="I7361" s="164" t="s">
        <v>16</v>
      </c>
      <c r="L7361" s="164">
        <v>2024</v>
      </c>
      <c r="M7361" s="164" t="s">
        <v>525</v>
      </c>
      <c r="N7361" s="164" t="s">
        <v>569</v>
      </c>
    </row>
    <row r="7362" spans="1:14" s="164" customFormat="1" ht="15" x14ac:dyDescent="0.15">
      <c r="A7362" s="164" t="s">
        <v>521</v>
      </c>
      <c r="B7362" s="164" t="s">
        <v>647</v>
      </c>
      <c r="C7362" s="164" t="s">
        <v>523</v>
      </c>
      <c r="D7362" s="164" t="s">
        <v>525</v>
      </c>
      <c r="E7362" s="164" t="s">
        <v>525</v>
      </c>
      <c r="F7362" s="193">
        <v>45699</v>
      </c>
      <c r="G7362" s="164" t="s">
        <v>651</v>
      </c>
      <c r="H7362" s="194">
        <v>491711</v>
      </c>
      <c r="I7362" s="164" t="s">
        <v>16</v>
      </c>
      <c r="L7362" s="164">
        <v>2024</v>
      </c>
      <c r="M7362" s="164" t="s">
        <v>525</v>
      </c>
      <c r="N7362" s="164" t="s">
        <v>569</v>
      </c>
    </row>
    <row r="7363" spans="1:14" s="164" customFormat="1" ht="15" x14ac:dyDescent="0.15">
      <c r="A7363" s="164" t="s">
        <v>521</v>
      </c>
      <c r="B7363" s="164" t="s">
        <v>647</v>
      </c>
      <c r="C7363" s="164" t="s">
        <v>523</v>
      </c>
      <c r="D7363" s="164" t="s">
        <v>525</v>
      </c>
      <c r="E7363" s="164" t="s">
        <v>525</v>
      </c>
      <c r="F7363" s="193">
        <v>45699</v>
      </c>
      <c r="G7363" s="164" t="s">
        <v>649</v>
      </c>
      <c r="H7363" s="194">
        <v>4194373</v>
      </c>
      <c r="I7363" s="164" t="s">
        <v>16</v>
      </c>
      <c r="L7363" s="164">
        <v>2024</v>
      </c>
      <c r="M7363" s="164" t="s">
        <v>525</v>
      </c>
      <c r="N7363" s="164" t="s">
        <v>569</v>
      </c>
    </row>
    <row r="7364" spans="1:14" s="164" customFormat="1" ht="15" x14ac:dyDescent="0.15">
      <c r="A7364" s="164" t="s">
        <v>521</v>
      </c>
      <c r="B7364" s="164" t="s">
        <v>647</v>
      </c>
      <c r="C7364" s="164" t="s">
        <v>523</v>
      </c>
      <c r="D7364" s="164" t="s">
        <v>525</v>
      </c>
      <c r="E7364" s="164" t="s">
        <v>531</v>
      </c>
      <c r="F7364" s="193">
        <v>45699</v>
      </c>
      <c r="G7364" s="164" t="s">
        <v>649</v>
      </c>
      <c r="H7364" s="194">
        <v>745690</v>
      </c>
      <c r="I7364" s="164" t="s">
        <v>16</v>
      </c>
      <c r="L7364" s="164">
        <v>2024</v>
      </c>
      <c r="M7364" s="164" t="s">
        <v>525</v>
      </c>
      <c r="N7364" s="164" t="s">
        <v>569</v>
      </c>
    </row>
    <row r="7365" spans="1:14" s="164" customFormat="1" ht="15" x14ac:dyDescent="0.15">
      <c r="A7365" s="164" t="s">
        <v>521</v>
      </c>
      <c r="B7365" s="164" t="s">
        <v>638</v>
      </c>
      <c r="C7365" s="164" t="s">
        <v>523</v>
      </c>
      <c r="D7365" s="164" t="s">
        <v>525</v>
      </c>
      <c r="E7365" s="164" t="s">
        <v>519</v>
      </c>
      <c r="F7365" s="193">
        <v>45699</v>
      </c>
      <c r="G7365" s="164" t="s">
        <v>619</v>
      </c>
      <c r="H7365" s="194">
        <v>143000</v>
      </c>
      <c r="I7365" s="164" t="s">
        <v>22</v>
      </c>
      <c r="L7365" s="164">
        <v>2024</v>
      </c>
      <c r="M7365" s="164" t="s">
        <v>525</v>
      </c>
      <c r="N7365" s="164" t="s">
        <v>569</v>
      </c>
    </row>
    <row r="7366" spans="1:14" s="164" customFormat="1" ht="15" x14ac:dyDescent="0.15">
      <c r="A7366" s="164" t="s">
        <v>521</v>
      </c>
      <c r="B7366" s="164" t="s">
        <v>617</v>
      </c>
      <c r="C7366" s="164" t="s">
        <v>523</v>
      </c>
      <c r="D7366" s="164" t="s">
        <v>525</v>
      </c>
      <c r="E7366" s="164" t="s">
        <v>519</v>
      </c>
      <c r="F7366" s="193">
        <v>45699</v>
      </c>
      <c r="G7366" s="164" t="s">
        <v>587</v>
      </c>
      <c r="H7366" s="194">
        <v>43540</v>
      </c>
      <c r="I7366" s="164" t="s">
        <v>22</v>
      </c>
      <c r="L7366" s="164">
        <v>2024</v>
      </c>
      <c r="M7366" s="164" t="s">
        <v>525</v>
      </c>
      <c r="N7366" s="164" t="s">
        <v>569</v>
      </c>
    </row>
    <row r="7367" spans="1:14" s="164" customFormat="1" ht="15" x14ac:dyDescent="0.15">
      <c r="A7367" s="164" t="s">
        <v>521</v>
      </c>
      <c r="B7367" s="164" t="s">
        <v>617</v>
      </c>
      <c r="C7367" s="164" t="s">
        <v>523</v>
      </c>
      <c r="D7367" s="164" t="s">
        <v>525</v>
      </c>
      <c r="E7367" s="164" t="s">
        <v>531</v>
      </c>
      <c r="F7367" s="193">
        <v>45699</v>
      </c>
      <c r="G7367" s="164" t="s">
        <v>587</v>
      </c>
      <c r="H7367" s="194">
        <v>118800</v>
      </c>
      <c r="I7367" s="164" t="s">
        <v>22</v>
      </c>
      <c r="L7367" s="164">
        <v>2024</v>
      </c>
      <c r="M7367" s="164" t="s">
        <v>525</v>
      </c>
      <c r="N7367" s="164" t="s">
        <v>569</v>
      </c>
    </row>
    <row r="7368" spans="1:14" s="164" customFormat="1" ht="15" x14ac:dyDescent="0.15">
      <c r="A7368" s="164" t="s">
        <v>521</v>
      </c>
      <c r="B7368" s="164" t="s">
        <v>647</v>
      </c>
      <c r="C7368" s="164" t="s">
        <v>523</v>
      </c>
      <c r="D7368" s="164" t="s">
        <v>525</v>
      </c>
      <c r="E7368" s="164" t="s">
        <v>531</v>
      </c>
      <c r="F7368" s="193">
        <v>45699</v>
      </c>
      <c r="G7368" s="164" t="s">
        <v>653</v>
      </c>
      <c r="H7368" s="194">
        <v>375716</v>
      </c>
      <c r="I7368" s="164" t="s">
        <v>22</v>
      </c>
      <c r="L7368" s="164">
        <v>2024</v>
      </c>
      <c r="M7368" s="164" t="s">
        <v>525</v>
      </c>
      <c r="N7368" s="164" t="s">
        <v>569</v>
      </c>
    </row>
    <row r="7369" spans="1:14" s="164" customFormat="1" ht="15" x14ac:dyDescent="0.15">
      <c r="A7369" s="164" t="s">
        <v>521</v>
      </c>
      <c r="B7369" s="164" t="s">
        <v>567</v>
      </c>
      <c r="C7369" s="164" t="s">
        <v>523</v>
      </c>
      <c r="D7369" s="164" t="s">
        <v>525</v>
      </c>
      <c r="E7369" s="164" t="s">
        <v>531</v>
      </c>
      <c r="F7369" s="193">
        <v>45699</v>
      </c>
      <c r="G7369" s="164" t="s">
        <v>568</v>
      </c>
      <c r="H7369" s="194">
        <v>171362</v>
      </c>
      <c r="I7369" s="164" t="s">
        <v>22</v>
      </c>
      <c r="L7369" s="164">
        <v>2024</v>
      </c>
      <c r="M7369" s="164" t="s">
        <v>525</v>
      </c>
      <c r="N7369" s="164" t="s">
        <v>569</v>
      </c>
    </row>
    <row r="7370" spans="1:14" s="164" customFormat="1" ht="15" x14ac:dyDescent="0.15">
      <c r="A7370" s="164" t="s">
        <v>521</v>
      </c>
      <c r="B7370" s="164" t="s">
        <v>617</v>
      </c>
      <c r="C7370" s="164" t="s">
        <v>523</v>
      </c>
      <c r="D7370" s="164" t="s">
        <v>525</v>
      </c>
      <c r="E7370" s="164" t="s">
        <v>531</v>
      </c>
      <c r="F7370" s="193">
        <v>45699</v>
      </c>
      <c r="G7370" s="164" t="s">
        <v>568</v>
      </c>
      <c r="H7370" s="194">
        <v>226710</v>
      </c>
      <c r="I7370" s="164" t="s">
        <v>22</v>
      </c>
      <c r="L7370" s="164">
        <v>2024</v>
      </c>
      <c r="M7370" s="164" t="s">
        <v>525</v>
      </c>
      <c r="N7370" s="164" t="s">
        <v>569</v>
      </c>
    </row>
    <row r="7371" spans="1:14" s="164" customFormat="1" ht="15" x14ac:dyDescent="0.15">
      <c r="A7371" s="164" t="s">
        <v>521</v>
      </c>
      <c r="B7371" s="164" t="s">
        <v>617</v>
      </c>
      <c r="C7371" s="164" t="s">
        <v>523</v>
      </c>
      <c r="D7371" s="164" t="s">
        <v>525</v>
      </c>
      <c r="E7371" s="164" t="s">
        <v>525</v>
      </c>
      <c r="F7371" s="193">
        <v>45699</v>
      </c>
      <c r="G7371" s="164" t="s">
        <v>589</v>
      </c>
      <c r="H7371" s="194">
        <v>79431</v>
      </c>
      <c r="I7371" s="164" t="s">
        <v>22</v>
      </c>
      <c r="L7371" s="164">
        <v>2024</v>
      </c>
      <c r="M7371" s="164" t="s">
        <v>525</v>
      </c>
      <c r="N7371" s="164" t="s">
        <v>569</v>
      </c>
    </row>
    <row r="7372" spans="1:14" s="164" customFormat="1" ht="15" x14ac:dyDescent="0.15">
      <c r="A7372" s="164" t="s">
        <v>521</v>
      </c>
      <c r="B7372" s="164" t="s">
        <v>617</v>
      </c>
      <c r="C7372" s="164" t="s">
        <v>523</v>
      </c>
      <c r="D7372" s="164" t="s">
        <v>525</v>
      </c>
      <c r="E7372" s="164" t="s">
        <v>531</v>
      </c>
      <c r="F7372" s="193">
        <v>45699</v>
      </c>
      <c r="G7372" s="164" t="s">
        <v>589</v>
      </c>
      <c r="H7372" s="194">
        <v>1469950</v>
      </c>
      <c r="I7372" s="164" t="s">
        <v>22</v>
      </c>
      <c r="L7372" s="164">
        <v>2024</v>
      </c>
      <c r="M7372" s="164" t="s">
        <v>525</v>
      </c>
      <c r="N7372" s="164" t="s">
        <v>569</v>
      </c>
    </row>
    <row r="7373" spans="1:14" s="164" customFormat="1" ht="15" x14ac:dyDescent="0.15">
      <c r="A7373" s="164" t="s">
        <v>521</v>
      </c>
      <c r="B7373" s="164" t="s">
        <v>603</v>
      </c>
      <c r="C7373" s="164" t="s">
        <v>523</v>
      </c>
      <c r="D7373" s="164" t="s">
        <v>525</v>
      </c>
      <c r="E7373" s="164" t="s">
        <v>525</v>
      </c>
      <c r="F7373" s="193">
        <v>45699</v>
      </c>
      <c r="G7373" s="164" t="s">
        <v>604</v>
      </c>
      <c r="H7373" s="194">
        <v>24691</v>
      </c>
      <c r="I7373" s="164" t="s">
        <v>22</v>
      </c>
      <c r="L7373" s="164">
        <v>2024</v>
      </c>
      <c r="M7373" s="164" t="s">
        <v>525</v>
      </c>
      <c r="N7373" s="164" t="s">
        <v>569</v>
      </c>
    </row>
    <row r="7374" spans="1:14" s="164" customFormat="1" ht="15" x14ac:dyDescent="0.15">
      <c r="A7374" s="164" t="s">
        <v>521</v>
      </c>
      <c r="B7374" s="164" t="s">
        <v>617</v>
      </c>
      <c r="C7374" s="164" t="s">
        <v>523</v>
      </c>
      <c r="D7374" s="164" t="s">
        <v>525</v>
      </c>
      <c r="E7374" s="164" t="s">
        <v>525</v>
      </c>
      <c r="F7374" s="193">
        <v>45699</v>
      </c>
      <c r="G7374" s="164" t="s">
        <v>23</v>
      </c>
      <c r="H7374" s="194">
        <v>1205910</v>
      </c>
      <c r="I7374" s="164" t="s">
        <v>22</v>
      </c>
      <c r="L7374" s="164">
        <v>2024</v>
      </c>
      <c r="M7374" s="164" t="s">
        <v>525</v>
      </c>
      <c r="N7374" s="164" t="s">
        <v>569</v>
      </c>
    </row>
    <row r="7375" spans="1:14" s="164" customFormat="1" ht="15" x14ac:dyDescent="0.15">
      <c r="A7375" s="164" t="s">
        <v>521</v>
      </c>
      <c r="B7375" s="164" t="s">
        <v>617</v>
      </c>
      <c r="C7375" s="164" t="s">
        <v>523</v>
      </c>
      <c r="D7375" s="164" t="s">
        <v>525</v>
      </c>
      <c r="E7375" s="164" t="s">
        <v>531</v>
      </c>
      <c r="F7375" s="193">
        <v>45699</v>
      </c>
      <c r="G7375" s="164" t="s">
        <v>23</v>
      </c>
      <c r="H7375" s="194">
        <v>628146</v>
      </c>
      <c r="I7375" s="164" t="s">
        <v>22</v>
      </c>
      <c r="L7375" s="164">
        <v>2024</v>
      </c>
      <c r="M7375" s="164" t="s">
        <v>525</v>
      </c>
      <c r="N7375" s="164" t="s">
        <v>569</v>
      </c>
    </row>
    <row r="7376" spans="1:14" s="164" customFormat="1" ht="15" x14ac:dyDescent="0.15">
      <c r="A7376" s="164" t="s">
        <v>521</v>
      </c>
      <c r="B7376" s="164" t="s">
        <v>617</v>
      </c>
      <c r="C7376" s="164" t="s">
        <v>523</v>
      </c>
      <c r="D7376" s="164" t="s">
        <v>525</v>
      </c>
      <c r="E7376" s="164" t="s">
        <v>525</v>
      </c>
      <c r="F7376" s="193">
        <v>45699</v>
      </c>
      <c r="G7376" s="164" t="s">
        <v>621</v>
      </c>
      <c r="H7376" s="194">
        <v>37558</v>
      </c>
      <c r="I7376" s="164" t="s">
        <v>22</v>
      </c>
      <c r="L7376" s="164">
        <v>2024</v>
      </c>
      <c r="M7376" s="164" t="s">
        <v>525</v>
      </c>
      <c r="N7376" s="164" t="s">
        <v>569</v>
      </c>
    </row>
    <row r="7377" spans="1:14" s="164" customFormat="1" ht="15" x14ac:dyDescent="0.15">
      <c r="A7377" s="164" t="s">
        <v>521</v>
      </c>
      <c r="B7377" s="164" t="s">
        <v>647</v>
      </c>
      <c r="C7377" s="164" t="s">
        <v>523</v>
      </c>
      <c r="D7377" s="164" t="s">
        <v>525</v>
      </c>
      <c r="E7377" s="164" t="s">
        <v>525</v>
      </c>
      <c r="F7377" s="193">
        <v>45698</v>
      </c>
      <c r="G7377" s="164" t="s">
        <v>650</v>
      </c>
      <c r="H7377" s="194">
        <v>636865</v>
      </c>
      <c r="I7377" s="164" t="s">
        <v>16</v>
      </c>
      <c r="L7377" s="164">
        <v>2024</v>
      </c>
      <c r="M7377" s="164" t="s">
        <v>525</v>
      </c>
      <c r="N7377" s="164" t="s">
        <v>569</v>
      </c>
    </row>
    <row r="7378" spans="1:14" s="164" customFormat="1" ht="15" x14ac:dyDescent="0.15">
      <c r="A7378" s="164" t="s">
        <v>521</v>
      </c>
      <c r="B7378" s="164" t="s">
        <v>647</v>
      </c>
      <c r="C7378" s="164" t="s">
        <v>535</v>
      </c>
      <c r="D7378" s="164" t="s">
        <v>525</v>
      </c>
      <c r="E7378" s="164" t="s">
        <v>519</v>
      </c>
      <c r="F7378" s="193">
        <v>45698</v>
      </c>
      <c r="G7378" s="164" t="s">
        <v>650</v>
      </c>
      <c r="H7378" s="194">
        <v>15484</v>
      </c>
      <c r="I7378" s="164" t="s">
        <v>16</v>
      </c>
      <c r="L7378" s="164">
        <v>2024</v>
      </c>
      <c r="M7378" s="164" t="s">
        <v>525</v>
      </c>
      <c r="N7378" s="164" t="s">
        <v>569</v>
      </c>
    </row>
    <row r="7379" spans="1:14" s="164" customFormat="1" ht="15" x14ac:dyDescent="0.15">
      <c r="A7379" s="164" t="s">
        <v>521</v>
      </c>
      <c r="B7379" s="164" t="s">
        <v>647</v>
      </c>
      <c r="C7379" s="164" t="s">
        <v>523</v>
      </c>
      <c r="D7379" s="164" t="s">
        <v>525</v>
      </c>
      <c r="E7379" s="164" t="s">
        <v>519</v>
      </c>
      <c r="F7379" s="193">
        <v>45698</v>
      </c>
      <c r="G7379" s="164" t="s">
        <v>650</v>
      </c>
      <c r="H7379" s="194">
        <v>341348</v>
      </c>
      <c r="I7379" s="164" t="s">
        <v>16</v>
      </c>
      <c r="L7379" s="164">
        <v>2024</v>
      </c>
      <c r="M7379" s="164" t="s">
        <v>525</v>
      </c>
      <c r="N7379" s="164" t="s">
        <v>569</v>
      </c>
    </row>
    <row r="7380" spans="1:14" s="164" customFormat="1" ht="15" x14ac:dyDescent="0.15">
      <c r="A7380" s="164" t="s">
        <v>521</v>
      </c>
      <c r="B7380" s="164" t="s">
        <v>647</v>
      </c>
      <c r="C7380" s="164" t="s">
        <v>535</v>
      </c>
      <c r="D7380" s="164" t="s">
        <v>525</v>
      </c>
      <c r="E7380" s="164" t="s">
        <v>531</v>
      </c>
      <c r="F7380" s="193">
        <v>45698</v>
      </c>
      <c r="G7380" s="164" t="s">
        <v>650</v>
      </c>
      <c r="H7380" s="194">
        <v>14289</v>
      </c>
      <c r="I7380" s="164" t="s">
        <v>16</v>
      </c>
      <c r="L7380" s="164">
        <v>2024</v>
      </c>
      <c r="M7380" s="164" t="s">
        <v>525</v>
      </c>
      <c r="N7380" s="164" t="s">
        <v>569</v>
      </c>
    </row>
    <row r="7381" spans="1:14" s="164" customFormat="1" ht="15" x14ac:dyDescent="0.15">
      <c r="A7381" s="164" t="s">
        <v>521</v>
      </c>
      <c r="B7381" s="164" t="s">
        <v>647</v>
      </c>
      <c r="C7381" s="164" t="s">
        <v>523</v>
      </c>
      <c r="D7381" s="164" t="s">
        <v>525</v>
      </c>
      <c r="E7381" s="164" t="s">
        <v>531</v>
      </c>
      <c r="F7381" s="193">
        <v>45698</v>
      </c>
      <c r="G7381" s="164" t="s">
        <v>650</v>
      </c>
      <c r="H7381" s="194">
        <v>1805883</v>
      </c>
      <c r="I7381" s="164" t="s">
        <v>16</v>
      </c>
      <c r="L7381" s="164">
        <v>2024</v>
      </c>
      <c r="M7381" s="164" t="s">
        <v>525</v>
      </c>
      <c r="N7381" s="164" t="s">
        <v>569</v>
      </c>
    </row>
    <row r="7382" spans="1:14" s="164" customFormat="1" ht="15" x14ac:dyDescent="0.15">
      <c r="A7382" s="164" t="s">
        <v>521</v>
      </c>
      <c r="B7382" s="164" t="s">
        <v>647</v>
      </c>
      <c r="C7382" s="164" t="s">
        <v>523</v>
      </c>
      <c r="D7382" s="164" t="s">
        <v>525</v>
      </c>
      <c r="E7382" s="164" t="s">
        <v>525</v>
      </c>
      <c r="F7382" s="193">
        <v>45698</v>
      </c>
      <c r="G7382" s="164" t="s">
        <v>648</v>
      </c>
      <c r="H7382" s="194">
        <v>70451</v>
      </c>
      <c r="I7382" s="164" t="s">
        <v>16</v>
      </c>
      <c r="L7382" s="164">
        <v>2024</v>
      </c>
      <c r="M7382" s="164" t="s">
        <v>525</v>
      </c>
      <c r="N7382" s="164" t="s">
        <v>569</v>
      </c>
    </row>
    <row r="7383" spans="1:14" s="164" customFormat="1" ht="15" x14ac:dyDescent="0.15">
      <c r="A7383" s="164" t="s">
        <v>521</v>
      </c>
      <c r="B7383" s="164" t="s">
        <v>647</v>
      </c>
      <c r="C7383" s="164" t="s">
        <v>523</v>
      </c>
      <c r="D7383" s="164" t="s">
        <v>525</v>
      </c>
      <c r="E7383" s="164" t="s">
        <v>531</v>
      </c>
      <c r="F7383" s="193">
        <v>45698</v>
      </c>
      <c r="G7383" s="164" t="s">
        <v>648</v>
      </c>
      <c r="H7383" s="194">
        <v>28019</v>
      </c>
      <c r="I7383" s="164" t="s">
        <v>16</v>
      </c>
      <c r="L7383" s="164">
        <v>2024</v>
      </c>
      <c r="M7383" s="164" t="s">
        <v>525</v>
      </c>
      <c r="N7383" s="164" t="s">
        <v>569</v>
      </c>
    </row>
    <row r="7384" spans="1:14" s="164" customFormat="1" ht="15" x14ac:dyDescent="0.15">
      <c r="A7384" s="164" t="s">
        <v>521</v>
      </c>
      <c r="B7384" s="164" t="s">
        <v>647</v>
      </c>
      <c r="C7384" s="164" t="s">
        <v>523</v>
      </c>
      <c r="D7384" s="164" t="s">
        <v>525</v>
      </c>
      <c r="E7384" s="164" t="s">
        <v>525</v>
      </c>
      <c r="F7384" s="193">
        <v>45698</v>
      </c>
      <c r="G7384" s="164" t="s">
        <v>649</v>
      </c>
      <c r="H7384" s="194">
        <v>505399</v>
      </c>
      <c r="I7384" s="164" t="s">
        <v>16</v>
      </c>
      <c r="L7384" s="164">
        <v>2024</v>
      </c>
      <c r="M7384" s="164" t="s">
        <v>525</v>
      </c>
      <c r="N7384" s="164" t="s">
        <v>569</v>
      </c>
    </row>
    <row r="7385" spans="1:14" s="164" customFormat="1" ht="15" x14ac:dyDescent="0.15">
      <c r="A7385" s="164" t="s">
        <v>521</v>
      </c>
      <c r="B7385" s="164" t="s">
        <v>647</v>
      </c>
      <c r="C7385" s="164" t="s">
        <v>523</v>
      </c>
      <c r="D7385" s="164" t="s">
        <v>525</v>
      </c>
      <c r="E7385" s="164" t="s">
        <v>531</v>
      </c>
      <c r="F7385" s="193">
        <v>45698</v>
      </c>
      <c r="G7385" s="164" t="s">
        <v>649</v>
      </c>
      <c r="H7385" s="194">
        <v>161095</v>
      </c>
      <c r="I7385" s="164" t="s">
        <v>16</v>
      </c>
      <c r="L7385" s="164">
        <v>2024</v>
      </c>
      <c r="M7385" s="164" t="s">
        <v>525</v>
      </c>
      <c r="N7385" s="164" t="s">
        <v>569</v>
      </c>
    </row>
    <row r="7386" spans="1:14" s="164" customFormat="1" ht="15" x14ac:dyDescent="0.15">
      <c r="A7386" s="164" t="s">
        <v>521</v>
      </c>
      <c r="B7386" s="164" t="s">
        <v>586</v>
      </c>
      <c r="C7386" s="164" t="s">
        <v>523</v>
      </c>
      <c r="D7386" s="164" t="s">
        <v>525</v>
      </c>
      <c r="E7386" s="164" t="s">
        <v>531</v>
      </c>
      <c r="F7386" s="193">
        <v>45698</v>
      </c>
      <c r="G7386" s="164" t="s">
        <v>619</v>
      </c>
      <c r="H7386" s="194">
        <v>335867</v>
      </c>
      <c r="I7386" s="164" t="s">
        <v>22</v>
      </c>
      <c r="L7386" s="164">
        <v>2024</v>
      </c>
      <c r="M7386" s="164" t="s">
        <v>525</v>
      </c>
      <c r="N7386" s="164" t="s">
        <v>569</v>
      </c>
    </row>
    <row r="7387" spans="1:14" s="164" customFormat="1" ht="15" x14ac:dyDescent="0.15">
      <c r="A7387" s="164" t="s">
        <v>521</v>
      </c>
      <c r="B7387" s="164" t="s">
        <v>617</v>
      </c>
      <c r="C7387" s="164" t="s">
        <v>523</v>
      </c>
      <c r="D7387" s="164" t="s">
        <v>525</v>
      </c>
      <c r="E7387" s="164" t="s">
        <v>531</v>
      </c>
      <c r="F7387" s="193">
        <v>45698</v>
      </c>
      <c r="G7387" s="164" t="s">
        <v>587</v>
      </c>
      <c r="H7387" s="194">
        <v>232452</v>
      </c>
      <c r="I7387" s="164" t="s">
        <v>22</v>
      </c>
      <c r="L7387" s="164">
        <v>2024</v>
      </c>
      <c r="M7387" s="164" t="s">
        <v>525</v>
      </c>
      <c r="N7387" s="164" t="s">
        <v>569</v>
      </c>
    </row>
    <row r="7388" spans="1:14" s="164" customFormat="1" ht="15" x14ac:dyDescent="0.15">
      <c r="A7388" s="164" t="s">
        <v>521</v>
      </c>
      <c r="B7388" s="164" t="s">
        <v>647</v>
      </c>
      <c r="C7388" s="164" t="s">
        <v>523</v>
      </c>
      <c r="D7388" s="164" t="s">
        <v>525</v>
      </c>
      <c r="E7388" s="164" t="s">
        <v>531</v>
      </c>
      <c r="F7388" s="193">
        <v>45698</v>
      </c>
      <c r="G7388" s="164" t="s">
        <v>653</v>
      </c>
      <c r="H7388" s="194">
        <v>79200</v>
      </c>
      <c r="I7388" s="164" t="s">
        <v>22</v>
      </c>
      <c r="L7388" s="164">
        <v>2024</v>
      </c>
      <c r="M7388" s="164" t="s">
        <v>525</v>
      </c>
      <c r="N7388" s="164" t="s">
        <v>569</v>
      </c>
    </row>
    <row r="7389" spans="1:14" s="164" customFormat="1" ht="15" x14ac:dyDescent="0.15">
      <c r="A7389" s="164" t="s">
        <v>521</v>
      </c>
      <c r="B7389" s="164" t="s">
        <v>567</v>
      </c>
      <c r="C7389" s="164" t="s">
        <v>523</v>
      </c>
      <c r="D7389" s="164" t="s">
        <v>525</v>
      </c>
      <c r="E7389" s="164" t="s">
        <v>531</v>
      </c>
      <c r="F7389" s="193">
        <v>45698</v>
      </c>
      <c r="G7389" s="164" t="s">
        <v>568</v>
      </c>
      <c r="H7389" s="194">
        <v>187862</v>
      </c>
      <c r="I7389" s="164" t="s">
        <v>22</v>
      </c>
      <c r="L7389" s="164">
        <v>2024</v>
      </c>
      <c r="M7389" s="164" t="s">
        <v>525</v>
      </c>
      <c r="N7389" s="164" t="s">
        <v>569</v>
      </c>
    </row>
    <row r="7390" spans="1:14" s="164" customFormat="1" ht="15" x14ac:dyDescent="0.15">
      <c r="A7390" s="164" t="s">
        <v>521</v>
      </c>
      <c r="B7390" s="164" t="s">
        <v>617</v>
      </c>
      <c r="C7390" s="164" t="s">
        <v>523</v>
      </c>
      <c r="D7390" s="164" t="s">
        <v>525</v>
      </c>
      <c r="E7390" s="164" t="s">
        <v>531</v>
      </c>
      <c r="F7390" s="193">
        <v>45698</v>
      </c>
      <c r="G7390" s="164" t="s">
        <v>23</v>
      </c>
      <c r="H7390" s="194">
        <v>885526</v>
      </c>
      <c r="I7390" s="164" t="s">
        <v>22</v>
      </c>
      <c r="L7390" s="164">
        <v>2024</v>
      </c>
      <c r="M7390" s="164" t="s">
        <v>525</v>
      </c>
      <c r="N7390" s="164" t="s">
        <v>569</v>
      </c>
    </row>
    <row r="7391" spans="1:14" s="164" customFormat="1" ht="15" x14ac:dyDescent="0.15">
      <c r="A7391" s="164" t="s">
        <v>521</v>
      </c>
      <c r="B7391" s="164" t="s">
        <v>617</v>
      </c>
      <c r="C7391" s="164" t="s">
        <v>523</v>
      </c>
      <c r="D7391" s="164" t="s">
        <v>525</v>
      </c>
      <c r="E7391" s="164" t="s">
        <v>531</v>
      </c>
      <c r="F7391" s="193">
        <v>45695</v>
      </c>
      <c r="G7391" s="164" t="s">
        <v>619</v>
      </c>
      <c r="H7391" s="194">
        <v>478949</v>
      </c>
      <c r="I7391" s="164" t="s">
        <v>22</v>
      </c>
      <c r="L7391" s="164">
        <v>2024</v>
      </c>
      <c r="M7391" s="164" t="s">
        <v>525</v>
      </c>
      <c r="N7391" s="164" t="s">
        <v>569</v>
      </c>
    </row>
    <row r="7392" spans="1:14" s="164" customFormat="1" ht="15" x14ac:dyDescent="0.15">
      <c r="A7392" s="164" t="s">
        <v>521</v>
      </c>
      <c r="B7392" s="164" t="s">
        <v>617</v>
      </c>
      <c r="C7392" s="164" t="s">
        <v>523</v>
      </c>
      <c r="D7392" s="164" t="s">
        <v>525</v>
      </c>
      <c r="E7392" s="164" t="s">
        <v>531</v>
      </c>
      <c r="F7392" s="193">
        <v>45695</v>
      </c>
      <c r="G7392" s="164" t="s">
        <v>620</v>
      </c>
      <c r="H7392" s="194">
        <v>253044</v>
      </c>
      <c r="I7392" s="164" t="s">
        <v>22</v>
      </c>
      <c r="L7392" s="164">
        <v>2024</v>
      </c>
      <c r="M7392" s="164" t="s">
        <v>525</v>
      </c>
      <c r="N7392" s="164" t="s">
        <v>569</v>
      </c>
    </row>
    <row r="7393" spans="1:14" s="164" customFormat="1" ht="15" x14ac:dyDescent="0.15">
      <c r="A7393" s="164" t="s">
        <v>521</v>
      </c>
      <c r="B7393" s="164" t="s">
        <v>617</v>
      </c>
      <c r="C7393" s="164" t="s">
        <v>523</v>
      </c>
      <c r="D7393" s="164" t="s">
        <v>525</v>
      </c>
      <c r="E7393" s="164" t="s">
        <v>525</v>
      </c>
      <c r="F7393" s="193">
        <v>45695</v>
      </c>
      <c r="G7393" s="164" t="s">
        <v>568</v>
      </c>
      <c r="H7393" s="194">
        <v>37066</v>
      </c>
      <c r="I7393" s="164" t="s">
        <v>22</v>
      </c>
      <c r="L7393" s="164">
        <v>2024</v>
      </c>
      <c r="M7393" s="164" t="s">
        <v>525</v>
      </c>
      <c r="N7393" s="164" t="s">
        <v>569</v>
      </c>
    </row>
    <row r="7394" spans="1:14" s="164" customFormat="1" ht="15" x14ac:dyDescent="0.15">
      <c r="A7394" s="164" t="s">
        <v>521</v>
      </c>
      <c r="B7394" s="164" t="s">
        <v>617</v>
      </c>
      <c r="C7394" s="164" t="s">
        <v>523</v>
      </c>
      <c r="D7394" s="164" t="s">
        <v>525</v>
      </c>
      <c r="E7394" s="164" t="s">
        <v>525</v>
      </c>
      <c r="F7394" s="193">
        <v>45695</v>
      </c>
      <c r="G7394" s="164" t="s">
        <v>589</v>
      </c>
      <c r="H7394" s="194">
        <v>36828</v>
      </c>
      <c r="I7394" s="164" t="s">
        <v>22</v>
      </c>
      <c r="L7394" s="164">
        <v>2024</v>
      </c>
      <c r="M7394" s="164" t="s">
        <v>525</v>
      </c>
      <c r="N7394" s="164" t="s">
        <v>569</v>
      </c>
    </row>
    <row r="7395" spans="1:14" s="164" customFormat="1" ht="15" x14ac:dyDescent="0.15">
      <c r="A7395" s="164" t="s">
        <v>521</v>
      </c>
      <c r="B7395" s="164" t="s">
        <v>603</v>
      </c>
      <c r="C7395" s="164" t="s">
        <v>523</v>
      </c>
      <c r="D7395" s="164" t="s">
        <v>525</v>
      </c>
      <c r="E7395" s="164" t="s">
        <v>525</v>
      </c>
      <c r="F7395" s="193">
        <v>45695</v>
      </c>
      <c r="G7395" s="164" t="s">
        <v>604</v>
      </c>
      <c r="H7395" s="194">
        <v>41529</v>
      </c>
      <c r="I7395" s="164" t="s">
        <v>22</v>
      </c>
      <c r="L7395" s="164">
        <v>2024</v>
      </c>
      <c r="M7395" s="164" t="s">
        <v>525</v>
      </c>
      <c r="N7395" s="164" t="s">
        <v>569</v>
      </c>
    </row>
    <row r="7396" spans="1:14" s="164" customFormat="1" ht="15" x14ac:dyDescent="0.15">
      <c r="A7396" s="164" t="s">
        <v>521</v>
      </c>
      <c r="B7396" s="164" t="s">
        <v>617</v>
      </c>
      <c r="C7396" s="164" t="s">
        <v>523</v>
      </c>
      <c r="D7396" s="164" t="s">
        <v>525</v>
      </c>
      <c r="E7396" s="164" t="s">
        <v>531</v>
      </c>
      <c r="F7396" s="193">
        <v>45695</v>
      </c>
      <c r="G7396" s="164" t="s">
        <v>23</v>
      </c>
      <c r="H7396" s="194">
        <v>42174</v>
      </c>
      <c r="I7396" s="164" t="s">
        <v>22</v>
      </c>
      <c r="L7396" s="164">
        <v>2024</v>
      </c>
      <c r="M7396" s="164" t="s">
        <v>525</v>
      </c>
      <c r="N7396" s="164" t="s">
        <v>569</v>
      </c>
    </row>
    <row r="7397" spans="1:14" s="164" customFormat="1" ht="15" x14ac:dyDescent="0.15">
      <c r="A7397" s="164" t="s">
        <v>521</v>
      </c>
      <c r="B7397" s="164" t="s">
        <v>617</v>
      </c>
      <c r="C7397" s="164" t="s">
        <v>523</v>
      </c>
      <c r="D7397" s="164" t="s">
        <v>525</v>
      </c>
      <c r="E7397" s="164" t="s">
        <v>525</v>
      </c>
      <c r="F7397" s="193">
        <v>45695</v>
      </c>
      <c r="G7397" s="164" t="s">
        <v>621</v>
      </c>
      <c r="H7397" s="194">
        <v>112840</v>
      </c>
      <c r="I7397" s="164" t="s">
        <v>22</v>
      </c>
      <c r="L7397" s="164">
        <v>2024</v>
      </c>
      <c r="M7397" s="164" t="s">
        <v>525</v>
      </c>
      <c r="N7397" s="164" t="s">
        <v>569</v>
      </c>
    </row>
    <row r="7398" spans="1:14" s="164" customFormat="1" ht="15" x14ac:dyDescent="0.15">
      <c r="A7398" s="164" t="s">
        <v>521</v>
      </c>
      <c r="B7398" s="164" t="s">
        <v>647</v>
      </c>
      <c r="C7398" s="164" t="s">
        <v>523</v>
      </c>
      <c r="D7398" s="164" t="s">
        <v>525</v>
      </c>
      <c r="E7398" s="164" t="s">
        <v>525</v>
      </c>
      <c r="F7398" s="193">
        <v>45695</v>
      </c>
      <c r="G7398" s="164" t="s">
        <v>650</v>
      </c>
      <c r="H7398" s="194">
        <v>584511</v>
      </c>
      <c r="I7398" s="164" t="s">
        <v>16</v>
      </c>
      <c r="L7398" s="164">
        <v>2024</v>
      </c>
      <c r="M7398" s="164" t="s">
        <v>525</v>
      </c>
      <c r="N7398" s="164" t="s">
        <v>569</v>
      </c>
    </row>
    <row r="7399" spans="1:14" s="164" customFormat="1" ht="15" x14ac:dyDescent="0.15">
      <c r="A7399" s="164" t="s">
        <v>521</v>
      </c>
      <c r="B7399" s="164" t="s">
        <v>647</v>
      </c>
      <c r="C7399" s="164" t="s">
        <v>535</v>
      </c>
      <c r="D7399" s="164" t="s">
        <v>525</v>
      </c>
      <c r="E7399" s="164" t="s">
        <v>519</v>
      </c>
      <c r="F7399" s="193">
        <v>45695</v>
      </c>
      <c r="G7399" s="164" t="s">
        <v>650</v>
      </c>
      <c r="H7399" s="194">
        <v>14960</v>
      </c>
      <c r="I7399" s="164" t="s">
        <v>16</v>
      </c>
      <c r="L7399" s="164">
        <v>2024</v>
      </c>
      <c r="M7399" s="164" t="s">
        <v>525</v>
      </c>
      <c r="N7399" s="164" t="s">
        <v>569</v>
      </c>
    </row>
    <row r="7400" spans="1:14" s="164" customFormat="1" ht="15" x14ac:dyDescent="0.15">
      <c r="A7400" s="164" t="s">
        <v>521</v>
      </c>
      <c r="B7400" s="164" t="s">
        <v>647</v>
      </c>
      <c r="C7400" s="164" t="s">
        <v>523</v>
      </c>
      <c r="D7400" s="164" t="s">
        <v>525</v>
      </c>
      <c r="E7400" s="164" t="s">
        <v>519</v>
      </c>
      <c r="F7400" s="193">
        <v>45695</v>
      </c>
      <c r="G7400" s="164" t="s">
        <v>650</v>
      </c>
      <c r="H7400" s="194">
        <v>508356</v>
      </c>
      <c r="I7400" s="164" t="s">
        <v>16</v>
      </c>
      <c r="L7400" s="164">
        <v>2024</v>
      </c>
      <c r="M7400" s="164" t="s">
        <v>525</v>
      </c>
      <c r="N7400" s="164" t="s">
        <v>569</v>
      </c>
    </row>
    <row r="7401" spans="1:14" s="164" customFormat="1" ht="15" x14ac:dyDescent="0.15">
      <c r="A7401" s="164" t="s">
        <v>521</v>
      </c>
      <c r="B7401" s="164" t="s">
        <v>647</v>
      </c>
      <c r="C7401" s="164" t="s">
        <v>535</v>
      </c>
      <c r="D7401" s="164" t="s">
        <v>525</v>
      </c>
      <c r="E7401" s="164" t="s">
        <v>531</v>
      </c>
      <c r="F7401" s="193">
        <v>45695</v>
      </c>
      <c r="G7401" s="164" t="s">
        <v>650</v>
      </c>
      <c r="H7401" s="194">
        <v>34927</v>
      </c>
      <c r="I7401" s="164" t="s">
        <v>16</v>
      </c>
      <c r="L7401" s="164">
        <v>2024</v>
      </c>
      <c r="M7401" s="164" t="s">
        <v>525</v>
      </c>
      <c r="N7401" s="164" t="s">
        <v>569</v>
      </c>
    </row>
    <row r="7402" spans="1:14" s="164" customFormat="1" ht="15" x14ac:dyDescent="0.15">
      <c r="A7402" s="164" t="s">
        <v>521</v>
      </c>
      <c r="B7402" s="164" t="s">
        <v>647</v>
      </c>
      <c r="C7402" s="164" t="s">
        <v>523</v>
      </c>
      <c r="D7402" s="164" t="s">
        <v>525</v>
      </c>
      <c r="E7402" s="164" t="s">
        <v>531</v>
      </c>
      <c r="F7402" s="193">
        <v>45695</v>
      </c>
      <c r="G7402" s="164" t="s">
        <v>650</v>
      </c>
      <c r="H7402" s="194">
        <v>520166</v>
      </c>
      <c r="I7402" s="164" t="s">
        <v>16</v>
      </c>
      <c r="L7402" s="164">
        <v>2024</v>
      </c>
      <c r="M7402" s="164" t="s">
        <v>525</v>
      </c>
      <c r="N7402" s="164" t="s">
        <v>569</v>
      </c>
    </row>
    <row r="7403" spans="1:14" s="164" customFormat="1" ht="15" x14ac:dyDescent="0.15">
      <c r="A7403" s="164" t="s">
        <v>521</v>
      </c>
      <c r="B7403" s="164" t="s">
        <v>647</v>
      </c>
      <c r="C7403" s="164" t="s">
        <v>523</v>
      </c>
      <c r="D7403" s="164" t="s">
        <v>525</v>
      </c>
      <c r="E7403" s="164" t="s">
        <v>525</v>
      </c>
      <c r="F7403" s="193">
        <v>45695</v>
      </c>
      <c r="G7403" s="164" t="s">
        <v>648</v>
      </c>
      <c r="H7403" s="194">
        <v>51762</v>
      </c>
      <c r="I7403" s="164" t="s">
        <v>16</v>
      </c>
      <c r="L7403" s="164">
        <v>2024</v>
      </c>
      <c r="M7403" s="164" t="s">
        <v>525</v>
      </c>
      <c r="N7403" s="164" t="s">
        <v>569</v>
      </c>
    </row>
    <row r="7404" spans="1:14" s="164" customFormat="1" ht="15" x14ac:dyDescent="0.15">
      <c r="A7404" s="164" t="s">
        <v>521</v>
      </c>
      <c r="B7404" s="164" t="s">
        <v>647</v>
      </c>
      <c r="C7404" s="164" t="s">
        <v>523</v>
      </c>
      <c r="D7404" s="164" t="s">
        <v>525</v>
      </c>
      <c r="E7404" s="164" t="s">
        <v>531</v>
      </c>
      <c r="F7404" s="193">
        <v>45695</v>
      </c>
      <c r="G7404" s="164" t="s">
        <v>648</v>
      </c>
      <c r="H7404" s="194">
        <v>23654</v>
      </c>
      <c r="I7404" s="164" t="s">
        <v>16</v>
      </c>
      <c r="L7404" s="164">
        <v>2024</v>
      </c>
      <c r="M7404" s="164" t="s">
        <v>525</v>
      </c>
      <c r="N7404" s="164" t="s">
        <v>569</v>
      </c>
    </row>
    <row r="7405" spans="1:14" s="164" customFormat="1" ht="15" x14ac:dyDescent="0.15">
      <c r="A7405" s="164" t="s">
        <v>521</v>
      </c>
      <c r="B7405" s="164" t="s">
        <v>647</v>
      </c>
      <c r="C7405" s="164" t="s">
        <v>523</v>
      </c>
      <c r="D7405" s="164" t="s">
        <v>525</v>
      </c>
      <c r="E7405" s="164" t="s">
        <v>525</v>
      </c>
      <c r="F7405" s="193">
        <v>45695</v>
      </c>
      <c r="G7405" s="164" t="s">
        <v>651</v>
      </c>
      <c r="H7405" s="194">
        <v>170661</v>
      </c>
      <c r="I7405" s="164" t="s">
        <v>16</v>
      </c>
      <c r="L7405" s="164">
        <v>2024</v>
      </c>
      <c r="M7405" s="164" t="s">
        <v>525</v>
      </c>
      <c r="N7405" s="164" t="s">
        <v>569</v>
      </c>
    </row>
    <row r="7406" spans="1:14" s="164" customFormat="1" ht="15" x14ac:dyDescent="0.15">
      <c r="A7406" s="164" t="s">
        <v>521</v>
      </c>
      <c r="B7406" s="164" t="s">
        <v>647</v>
      </c>
      <c r="C7406" s="164" t="s">
        <v>523</v>
      </c>
      <c r="D7406" s="164" t="s">
        <v>525</v>
      </c>
      <c r="E7406" s="164" t="s">
        <v>525</v>
      </c>
      <c r="F7406" s="193">
        <v>45695</v>
      </c>
      <c r="G7406" s="164" t="s">
        <v>649</v>
      </c>
      <c r="H7406" s="194">
        <v>476104</v>
      </c>
      <c r="I7406" s="164" t="s">
        <v>16</v>
      </c>
      <c r="L7406" s="164">
        <v>2024</v>
      </c>
      <c r="M7406" s="164" t="s">
        <v>525</v>
      </c>
      <c r="N7406" s="164" t="s">
        <v>569</v>
      </c>
    </row>
    <row r="7407" spans="1:14" s="164" customFormat="1" ht="15" x14ac:dyDescent="0.15">
      <c r="A7407" s="164" t="s">
        <v>521</v>
      </c>
      <c r="B7407" s="164" t="s">
        <v>617</v>
      </c>
      <c r="C7407" s="164" t="s">
        <v>523</v>
      </c>
      <c r="D7407" s="164" t="s">
        <v>525</v>
      </c>
      <c r="E7407" s="164" t="s">
        <v>519</v>
      </c>
      <c r="F7407" s="193">
        <v>45694</v>
      </c>
      <c r="G7407" s="164" t="s">
        <v>587</v>
      </c>
      <c r="H7407" s="194">
        <v>35750</v>
      </c>
      <c r="I7407" s="164" t="s">
        <v>22</v>
      </c>
      <c r="L7407" s="164">
        <v>2024</v>
      </c>
      <c r="M7407" s="164" t="s">
        <v>525</v>
      </c>
      <c r="N7407" s="164" t="s">
        <v>569</v>
      </c>
    </row>
    <row r="7408" spans="1:14" s="164" customFormat="1" ht="15" x14ac:dyDescent="0.15">
      <c r="A7408" s="164" t="s">
        <v>521</v>
      </c>
      <c r="B7408" s="164" t="s">
        <v>617</v>
      </c>
      <c r="C7408" s="164" t="s">
        <v>523</v>
      </c>
      <c r="D7408" s="164" t="s">
        <v>525</v>
      </c>
      <c r="E7408" s="164" t="s">
        <v>531</v>
      </c>
      <c r="F7408" s="193">
        <v>45694</v>
      </c>
      <c r="G7408" s="164" t="s">
        <v>587</v>
      </c>
      <c r="H7408" s="194">
        <v>368874</v>
      </c>
      <c r="I7408" s="164" t="s">
        <v>22</v>
      </c>
      <c r="L7408" s="164">
        <v>2024</v>
      </c>
      <c r="M7408" s="164" t="s">
        <v>525</v>
      </c>
      <c r="N7408" s="164" t="s">
        <v>569</v>
      </c>
    </row>
    <row r="7409" spans="1:14" s="164" customFormat="1" ht="15" x14ac:dyDescent="0.15">
      <c r="A7409" s="164" t="s">
        <v>521</v>
      </c>
      <c r="B7409" s="164" t="s">
        <v>586</v>
      </c>
      <c r="C7409" s="164" t="s">
        <v>523</v>
      </c>
      <c r="D7409" s="164" t="s">
        <v>525</v>
      </c>
      <c r="E7409" s="164" t="s">
        <v>531</v>
      </c>
      <c r="F7409" s="193">
        <v>45694</v>
      </c>
      <c r="G7409" s="164" t="s">
        <v>587</v>
      </c>
      <c r="H7409" s="194">
        <v>129215</v>
      </c>
      <c r="I7409" s="164" t="s">
        <v>22</v>
      </c>
      <c r="L7409" s="164">
        <v>2024</v>
      </c>
      <c r="M7409" s="164" t="s">
        <v>525</v>
      </c>
      <c r="N7409" s="164" t="s">
        <v>569</v>
      </c>
    </row>
    <row r="7410" spans="1:14" s="164" customFormat="1" ht="15" x14ac:dyDescent="0.15">
      <c r="A7410" s="164" t="s">
        <v>521</v>
      </c>
      <c r="B7410" s="164" t="s">
        <v>647</v>
      </c>
      <c r="C7410" s="164" t="s">
        <v>523</v>
      </c>
      <c r="D7410" s="164" t="s">
        <v>525</v>
      </c>
      <c r="E7410" s="164" t="s">
        <v>531</v>
      </c>
      <c r="F7410" s="193">
        <v>45694</v>
      </c>
      <c r="G7410" s="164" t="s">
        <v>653</v>
      </c>
      <c r="H7410" s="194">
        <v>377520</v>
      </c>
      <c r="I7410" s="164" t="s">
        <v>22</v>
      </c>
      <c r="L7410" s="164">
        <v>2024</v>
      </c>
      <c r="M7410" s="164" t="s">
        <v>525</v>
      </c>
      <c r="N7410" s="164" t="s">
        <v>569</v>
      </c>
    </row>
    <row r="7411" spans="1:14" s="164" customFormat="1" ht="15" x14ac:dyDescent="0.15">
      <c r="A7411" s="164" t="s">
        <v>521</v>
      </c>
      <c r="B7411" s="164" t="s">
        <v>617</v>
      </c>
      <c r="C7411" s="164" t="s">
        <v>523</v>
      </c>
      <c r="D7411" s="164" t="s">
        <v>525</v>
      </c>
      <c r="E7411" s="164" t="s">
        <v>525</v>
      </c>
      <c r="F7411" s="193">
        <v>45694</v>
      </c>
      <c r="G7411" s="164" t="s">
        <v>568</v>
      </c>
      <c r="H7411" s="194">
        <v>495814</v>
      </c>
      <c r="I7411" s="164" t="s">
        <v>22</v>
      </c>
      <c r="L7411" s="164">
        <v>2024</v>
      </c>
      <c r="M7411" s="164" t="s">
        <v>525</v>
      </c>
      <c r="N7411" s="164" t="s">
        <v>569</v>
      </c>
    </row>
    <row r="7412" spans="1:14" s="164" customFormat="1" ht="15" x14ac:dyDescent="0.15">
      <c r="A7412" s="164" t="s">
        <v>521</v>
      </c>
      <c r="B7412" s="164" t="s">
        <v>617</v>
      </c>
      <c r="C7412" s="164" t="s">
        <v>523</v>
      </c>
      <c r="D7412" s="164" t="s">
        <v>525</v>
      </c>
      <c r="E7412" s="164" t="s">
        <v>525</v>
      </c>
      <c r="F7412" s="193">
        <v>45694</v>
      </c>
      <c r="G7412" s="164" t="s">
        <v>589</v>
      </c>
      <c r="H7412" s="194">
        <v>130621</v>
      </c>
      <c r="I7412" s="164" t="s">
        <v>22</v>
      </c>
      <c r="L7412" s="164">
        <v>2024</v>
      </c>
      <c r="M7412" s="164" t="s">
        <v>525</v>
      </c>
      <c r="N7412" s="164" t="s">
        <v>569</v>
      </c>
    </row>
    <row r="7413" spans="1:14" s="164" customFormat="1" ht="15" x14ac:dyDescent="0.15">
      <c r="A7413" s="164" t="s">
        <v>521</v>
      </c>
      <c r="B7413" s="164" t="s">
        <v>617</v>
      </c>
      <c r="C7413" s="164" t="s">
        <v>523</v>
      </c>
      <c r="D7413" s="164" t="s">
        <v>525</v>
      </c>
      <c r="E7413" s="164" t="s">
        <v>519</v>
      </c>
      <c r="F7413" s="193">
        <v>45694</v>
      </c>
      <c r="G7413" s="164" t="s">
        <v>589</v>
      </c>
      <c r="H7413" s="194">
        <v>357500</v>
      </c>
      <c r="I7413" s="164" t="s">
        <v>22</v>
      </c>
      <c r="L7413" s="164">
        <v>2024</v>
      </c>
      <c r="M7413" s="164" t="s">
        <v>525</v>
      </c>
      <c r="N7413" s="164" t="s">
        <v>569</v>
      </c>
    </row>
    <row r="7414" spans="1:14" s="164" customFormat="1" ht="15" x14ac:dyDescent="0.15">
      <c r="A7414" s="164" t="s">
        <v>521</v>
      </c>
      <c r="B7414" s="164" t="s">
        <v>617</v>
      </c>
      <c r="C7414" s="164" t="s">
        <v>523</v>
      </c>
      <c r="D7414" s="164" t="s">
        <v>525</v>
      </c>
      <c r="E7414" s="164" t="s">
        <v>531</v>
      </c>
      <c r="F7414" s="193">
        <v>45694</v>
      </c>
      <c r="G7414" s="164" t="s">
        <v>589</v>
      </c>
      <c r="H7414" s="194">
        <v>1608750</v>
      </c>
      <c r="I7414" s="164" t="s">
        <v>22</v>
      </c>
      <c r="L7414" s="164">
        <v>2024</v>
      </c>
      <c r="M7414" s="164" t="s">
        <v>525</v>
      </c>
      <c r="N7414" s="164" t="s">
        <v>569</v>
      </c>
    </row>
    <row r="7415" spans="1:14" s="164" customFormat="1" ht="15" x14ac:dyDescent="0.15">
      <c r="A7415" s="164" t="s">
        <v>521</v>
      </c>
      <c r="B7415" s="164" t="s">
        <v>638</v>
      </c>
      <c r="C7415" s="164" t="s">
        <v>523</v>
      </c>
      <c r="D7415" s="164" t="s">
        <v>525</v>
      </c>
      <c r="E7415" s="164" t="s">
        <v>519</v>
      </c>
      <c r="F7415" s="193">
        <v>45694</v>
      </c>
      <c r="G7415" s="164" t="s">
        <v>589</v>
      </c>
      <c r="H7415" s="194">
        <v>214500</v>
      </c>
      <c r="I7415" s="164" t="s">
        <v>22</v>
      </c>
      <c r="L7415" s="164">
        <v>2024</v>
      </c>
      <c r="M7415" s="164" t="s">
        <v>525</v>
      </c>
      <c r="N7415" s="164" t="s">
        <v>569</v>
      </c>
    </row>
    <row r="7416" spans="1:14" s="164" customFormat="1" ht="15" x14ac:dyDescent="0.15">
      <c r="A7416" s="164" t="s">
        <v>521</v>
      </c>
      <c r="B7416" s="164" t="s">
        <v>638</v>
      </c>
      <c r="C7416" s="164" t="s">
        <v>523</v>
      </c>
      <c r="D7416" s="164" t="s">
        <v>525</v>
      </c>
      <c r="E7416" s="164" t="s">
        <v>531</v>
      </c>
      <c r="F7416" s="193">
        <v>45694</v>
      </c>
      <c r="G7416" s="164" t="s">
        <v>589</v>
      </c>
      <c r="H7416" s="194">
        <v>715000</v>
      </c>
      <c r="I7416" s="164" t="s">
        <v>22</v>
      </c>
      <c r="L7416" s="164">
        <v>2024</v>
      </c>
      <c r="M7416" s="164" t="s">
        <v>525</v>
      </c>
      <c r="N7416" s="164" t="s">
        <v>569</v>
      </c>
    </row>
    <row r="7417" spans="1:14" s="164" customFormat="1" ht="15" x14ac:dyDescent="0.15">
      <c r="A7417" s="164" t="s">
        <v>521</v>
      </c>
      <c r="B7417" s="164" t="s">
        <v>617</v>
      </c>
      <c r="C7417" s="164" t="s">
        <v>523</v>
      </c>
      <c r="D7417" s="164" t="s">
        <v>525</v>
      </c>
      <c r="E7417" s="164" t="s">
        <v>525</v>
      </c>
      <c r="F7417" s="193">
        <v>45694</v>
      </c>
      <c r="G7417" s="164" t="s">
        <v>23</v>
      </c>
      <c r="H7417" s="194">
        <v>176000</v>
      </c>
      <c r="I7417" s="164" t="s">
        <v>22</v>
      </c>
      <c r="L7417" s="164">
        <v>2024</v>
      </c>
      <c r="M7417" s="164" t="s">
        <v>525</v>
      </c>
      <c r="N7417" s="164" t="s">
        <v>569</v>
      </c>
    </row>
    <row r="7418" spans="1:14" s="164" customFormat="1" ht="15" x14ac:dyDescent="0.15">
      <c r="A7418" s="164" t="s">
        <v>521</v>
      </c>
      <c r="B7418" s="164" t="s">
        <v>617</v>
      </c>
      <c r="C7418" s="164" t="s">
        <v>523</v>
      </c>
      <c r="D7418" s="164" t="s">
        <v>525</v>
      </c>
      <c r="E7418" s="164" t="s">
        <v>531</v>
      </c>
      <c r="F7418" s="193">
        <v>45694</v>
      </c>
      <c r="G7418" s="164" t="s">
        <v>23</v>
      </c>
      <c r="H7418" s="194">
        <v>1696207</v>
      </c>
      <c r="I7418" s="164" t="s">
        <v>22</v>
      </c>
      <c r="L7418" s="164">
        <v>2024</v>
      </c>
      <c r="M7418" s="164" t="s">
        <v>525</v>
      </c>
      <c r="N7418" s="164" t="s">
        <v>569</v>
      </c>
    </row>
    <row r="7419" spans="1:14" s="164" customFormat="1" ht="15" x14ac:dyDescent="0.15">
      <c r="A7419" s="164" t="s">
        <v>521</v>
      </c>
      <c r="B7419" s="164" t="s">
        <v>586</v>
      </c>
      <c r="C7419" s="164" t="s">
        <v>523</v>
      </c>
      <c r="D7419" s="164" t="s">
        <v>525</v>
      </c>
      <c r="E7419" s="164" t="s">
        <v>531</v>
      </c>
      <c r="F7419" s="193">
        <v>45694</v>
      </c>
      <c r="G7419" s="164" t="s">
        <v>23</v>
      </c>
      <c r="H7419" s="194">
        <v>135373</v>
      </c>
      <c r="I7419" s="164" t="s">
        <v>22</v>
      </c>
      <c r="L7419" s="164">
        <v>2024</v>
      </c>
      <c r="M7419" s="164" t="s">
        <v>525</v>
      </c>
      <c r="N7419" s="164" t="s">
        <v>569</v>
      </c>
    </row>
    <row r="7420" spans="1:14" s="164" customFormat="1" ht="15" x14ac:dyDescent="0.15">
      <c r="A7420" s="164" t="s">
        <v>521</v>
      </c>
      <c r="B7420" s="164" t="s">
        <v>617</v>
      </c>
      <c r="C7420" s="164" t="s">
        <v>523</v>
      </c>
      <c r="D7420" s="164" t="s">
        <v>525</v>
      </c>
      <c r="E7420" s="164" t="s">
        <v>531</v>
      </c>
      <c r="F7420" s="193">
        <v>45694</v>
      </c>
      <c r="G7420" s="164" t="s">
        <v>621</v>
      </c>
      <c r="H7420" s="194">
        <v>463914</v>
      </c>
      <c r="I7420" s="164" t="s">
        <v>22</v>
      </c>
      <c r="L7420" s="164">
        <v>2024</v>
      </c>
      <c r="M7420" s="164" t="s">
        <v>525</v>
      </c>
      <c r="N7420" s="164" t="s">
        <v>569</v>
      </c>
    </row>
    <row r="7421" spans="1:14" s="164" customFormat="1" ht="15" x14ac:dyDescent="0.15">
      <c r="A7421" s="164" t="s">
        <v>521</v>
      </c>
      <c r="B7421" s="164" t="s">
        <v>617</v>
      </c>
      <c r="C7421" s="164" t="s">
        <v>523</v>
      </c>
      <c r="D7421" s="164" t="s">
        <v>525</v>
      </c>
      <c r="E7421" s="164" t="s">
        <v>531</v>
      </c>
      <c r="F7421" s="193">
        <v>45694</v>
      </c>
      <c r="G7421" s="164" t="s">
        <v>720</v>
      </c>
      <c r="H7421" s="194">
        <v>37400</v>
      </c>
      <c r="I7421" s="164" t="s">
        <v>22</v>
      </c>
      <c r="L7421" s="164">
        <v>2024</v>
      </c>
      <c r="M7421" s="164" t="s">
        <v>525</v>
      </c>
      <c r="N7421" s="164" t="s">
        <v>569</v>
      </c>
    </row>
    <row r="7422" spans="1:14" s="164" customFormat="1" ht="15" x14ac:dyDescent="0.15">
      <c r="A7422" s="164" t="s">
        <v>521</v>
      </c>
      <c r="B7422" s="164" t="s">
        <v>647</v>
      </c>
      <c r="C7422" s="164" t="s">
        <v>523</v>
      </c>
      <c r="D7422" s="164" t="s">
        <v>525</v>
      </c>
      <c r="E7422" s="164" t="s">
        <v>525</v>
      </c>
      <c r="F7422" s="193">
        <v>45694</v>
      </c>
      <c r="G7422" s="164" t="s">
        <v>650</v>
      </c>
      <c r="H7422" s="194">
        <v>715671</v>
      </c>
      <c r="I7422" s="164" t="s">
        <v>16</v>
      </c>
      <c r="L7422" s="164">
        <v>2024</v>
      </c>
      <c r="M7422" s="164" t="s">
        <v>525</v>
      </c>
      <c r="N7422" s="164" t="s">
        <v>569</v>
      </c>
    </row>
    <row r="7423" spans="1:14" s="164" customFormat="1" ht="15" x14ac:dyDescent="0.15">
      <c r="A7423" s="164" t="s">
        <v>521</v>
      </c>
      <c r="B7423" s="164" t="s">
        <v>647</v>
      </c>
      <c r="C7423" s="164" t="s">
        <v>523</v>
      </c>
      <c r="D7423" s="164" t="s">
        <v>525</v>
      </c>
      <c r="E7423" s="164" t="s">
        <v>519</v>
      </c>
      <c r="F7423" s="193">
        <v>45694</v>
      </c>
      <c r="G7423" s="164" t="s">
        <v>650</v>
      </c>
      <c r="H7423" s="194">
        <v>95284</v>
      </c>
      <c r="I7423" s="164" t="s">
        <v>16</v>
      </c>
      <c r="L7423" s="164">
        <v>2024</v>
      </c>
      <c r="M7423" s="164" t="s">
        <v>525</v>
      </c>
      <c r="N7423" s="164" t="s">
        <v>569</v>
      </c>
    </row>
    <row r="7424" spans="1:14" s="164" customFormat="1" ht="15" x14ac:dyDescent="0.15">
      <c r="A7424" s="164" t="s">
        <v>521</v>
      </c>
      <c r="B7424" s="164" t="s">
        <v>647</v>
      </c>
      <c r="C7424" s="164" t="s">
        <v>523</v>
      </c>
      <c r="D7424" s="164" t="s">
        <v>525</v>
      </c>
      <c r="E7424" s="164" t="s">
        <v>531</v>
      </c>
      <c r="F7424" s="193">
        <v>45694</v>
      </c>
      <c r="G7424" s="164" t="s">
        <v>650</v>
      </c>
      <c r="H7424" s="194">
        <v>879120</v>
      </c>
      <c r="I7424" s="164" t="s">
        <v>16</v>
      </c>
      <c r="L7424" s="164">
        <v>2024</v>
      </c>
      <c r="M7424" s="164" t="s">
        <v>525</v>
      </c>
      <c r="N7424" s="164" t="s">
        <v>569</v>
      </c>
    </row>
    <row r="7425" spans="1:14" s="164" customFormat="1" ht="15" x14ac:dyDescent="0.15">
      <c r="A7425" s="164" t="s">
        <v>521</v>
      </c>
      <c r="B7425" s="164" t="s">
        <v>647</v>
      </c>
      <c r="C7425" s="164" t="s">
        <v>523</v>
      </c>
      <c r="D7425" s="164" t="s">
        <v>525</v>
      </c>
      <c r="E7425" s="164" t="s">
        <v>525</v>
      </c>
      <c r="F7425" s="193">
        <v>45694</v>
      </c>
      <c r="G7425" s="164" t="s">
        <v>648</v>
      </c>
      <c r="H7425" s="194">
        <v>13572</v>
      </c>
      <c r="I7425" s="164" t="s">
        <v>16</v>
      </c>
      <c r="L7425" s="164">
        <v>2024</v>
      </c>
      <c r="M7425" s="164" t="s">
        <v>525</v>
      </c>
      <c r="N7425" s="164" t="s">
        <v>569</v>
      </c>
    </row>
    <row r="7426" spans="1:14" s="164" customFormat="1" ht="15" x14ac:dyDescent="0.15">
      <c r="A7426" s="164" t="s">
        <v>521</v>
      </c>
      <c r="B7426" s="164" t="s">
        <v>647</v>
      </c>
      <c r="C7426" s="164" t="s">
        <v>523</v>
      </c>
      <c r="D7426" s="164" t="s">
        <v>525</v>
      </c>
      <c r="E7426" s="164" t="s">
        <v>531</v>
      </c>
      <c r="F7426" s="193">
        <v>45694</v>
      </c>
      <c r="G7426" s="164" t="s">
        <v>648</v>
      </c>
      <c r="H7426" s="194">
        <v>53645</v>
      </c>
      <c r="I7426" s="164" t="s">
        <v>16</v>
      </c>
      <c r="L7426" s="164">
        <v>2024</v>
      </c>
      <c r="M7426" s="164" t="s">
        <v>525</v>
      </c>
      <c r="N7426" s="164" t="s">
        <v>569</v>
      </c>
    </row>
    <row r="7427" spans="1:14" s="164" customFormat="1" ht="15" x14ac:dyDescent="0.15">
      <c r="A7427" s="164" t="s">
        <v>521</v>
      </c>
      <c r="B7427" s="164" t="s">
        <v>647</v>
      </c>
      <c r="C7427" s="164" t="s">
        <v>523</v>
      </c>
      <c r="D7427" s="164" t="s">
        <v>525</v>
      </c>
      <c r="E7427" s="164" t="s">
        <v>525</v>
      </c>
      <c r="F7427" s="193">
        <v>45694</v>
      </c>
      <c r="G7427" s="164" t="s">
        <v>651</v>
      </c>
      <c r="H7427" s="194">
        <v>39468</v>
      </c>
      <c r="I7427" s="164" t="s">
        <v>16</v>
      </c>
      <c r="L7427" s="164">
        <v>2024</v>
      </c>
      <c r="M7427" s="164" t="s">
        <v>525</v>
      </c>
      <c r="N7427" s="164" t="s">
        <v>569</v>
      </c>
    </row>
    <row r="7428" spans="1:14" s="164" customFormat="1" ht="15" x14ac:dyDescent="0.15">
      <c r="A7428" s="164" t="s">
        <v>521</v>
      </c>
      <c r="B7428" s="164" t="s">
        <v>647</v>
      </c>
      <c r="C7428" s="164" t="s">
        <v>523</v>
      </c>
      <c r="D7428" s="164" t="s">
        <v>525</v>
      </c>
      <c r="E7428" s="164" t="s">
        <v>525</v>
      </c>
      <c r="F7428" s="193">
        <v>45694</v>
      </c>
      <c r="G7428" s="164" t="s">
        <v>649</v>
      </c>
      <c r="H7428" s="194">
        <v>1985460</v>
      </c>
      <c r="I7428" s="164" t="s">
        <v>16</v>
      </c>
      <c r="L7428" s="164">
        <v>2024</v>
      </c>
      <c r="M7428" s="164" t="s">
        <v>525</v>
      </c>
      <c r="N7428" s="164" t="s">
        <v>569</v>
      </c>
    </row>
    <row r="7429" spans="1:14" s="164" customFormat="1" ht="15" x14ac:dyDescent="0.15">
      <c r="A7429" s="164" t="s">
        <v>521</v>
      </c>
      <c r="B7429" s="164" t="s">
        <v>647</v>
      </c>
      <c r="C7429" s="164" t="s">
        <v>523</v>
      </c>
      <c r="D7429" s="164" t="s">
        <v>525</v>
      </c>
      <c r="E7429" s="164" t="s">
        <v>531</v>
      </c>
      <c r="F7429" s="193">
        <v>45694</v>
      </c>
      <c r="G7429" s="164" t="s">
        <v>649</v>
      </c>
      <c r="H7429" s="194">
        <v>197626</v>
      </c>
      <c r="I7429" s="164" t="s">
        <v>16</v>
      </c>
      <c r="L7429" s="164">
        <v>2024</v>
      </c>
      <c r="M7429" s="164" t="s">
        <v>525</v>
      </c>
      <c r="N7429" s="164" t="s">
        <v>569</v>
      </c>
    </row>
    <row r="7430" spans="1:14" s="164" customFormat="1" ht="15" x14ac:dyDescent="0.15">
      <c r="A7430" s="164" t="s">
        <v>521</v>
      </c>
      <c r="B7430" s="164" t="s">
        <v>617</v>
      </c>
      <c r="C7430" s="164" t="s">
        <v>523</v>
      </c>
      <c r="D7430" s="164" t="s">
        <v>525</v>
      </c>
      <c r="E7430" s="164" t="s">
        <v>519</v>
      </c>
      <c r="F7430" s="193">
        <v>45693</v>
      </c>
      <c r="G7430" s="164" t="s">
        <v>587</v>
      </c>
      <c r="H7430" s="194">
        <v>357500</v>
      </c>
      <c r="I7430" s="164" t="s">
        <v>22</v>
      </c>
      <c r="L7430" s="164">
        <v>2024</v>
      </c>
      <c r="M7430" s="164" t="s">
        <v>525</v>
      </c>
      <c r="N7430" s="164" t="s">
        <v>569</v>
      </c>
    </row>
    <row r="7431" spans="1:14" s="164" customFormat="1" ht="15" x14ac:dyDescent="0.15">
      <c r="A7431" s="164" t="s">
        <v>521</v>
      </c>
      <c r="B7431" s="164" t="s">
        <v>647</v>
      </c>
      <c r="C7431" s="164" t="s">
        <v>523</v>
      </c>
      <c r="D7431" s="164" t="s">
        <v>525</v>
      </c>
      <c r="E7431" s="164" t="s">
        <v>531</v>
      </c>
      <c r="F7431" s="193">
        <v>45693</v>
      </c>
      <c r="G7431" s="164" t="s">
        <v>653</v>
      </c>
      <c r="H7431" s="194">
        <v>84480</v>
      </c>
      <c r="I7431" s="164" t="s">
        <v>22</v>
      </c>
      <c r="L7431" s="164">
        <v>2024</v>
      </c>
      <c r="M7431" s="164" t="s">
        <v>525</v>
      </c>
      <c r="N7431" s="164" t="s">
        <v>569</v>
      </c>
    </row>
    <row r="7432" spans="1:14" s="164" customFormat="1" ht="15" x14ac:dyDescent="0.15">
      <c r="A7432" s="164" t="s">
        <v>521</v>
      </c>
      <c r="B7432" s="164" t="s">
        <v>617</v>
      </c>
      <c r="C7432" s="164" t="s">
        <v>523</v>
      </c>
      <c r="D7432" s="164" t="s">
        <v>525</v>
      </c>
      <c r="E7432" s="164" t="s">
        <v>525</v>
      </c>
      <c r="F7432" s="193">
        <v>45693</v>
      </c>
      <c r="G7432" s="164" t="s">
        <v>568</v>
      </c>
      <c r="H7432" s="194">
        <v>241877</v>
      </c>
      <c r="I7432" s="164" t="s">
        <v>22</v>
      </c>
      <c r="L7432" s="164">
        <v>2024</v>
      </c>
      <c r="M7432" s="164" t="s">
        <v>525</v>
      </c>
      <c r="N7432" s="164" t="s">
        <v>569</v>
      </c>
    </row>
    <row r="7433" spans="1:14" s="164" customFormat="1" ht="15" x14ac:dyDescent="0.15">
      <c r="A7433" s="164" t="s">
        <v>521</v>
      </c>
      <c r="B7433" s="164" t="s">
        <v>586</v>
      </c>
      <c r="C7433" s="164" t="s">
        <v>523</v>
      </c>
      <c r="D7433" s="164" t="s">
        <v>525</v>
      </c>
      <c r="E7433" s="164" t="s">
        <v>525</v>
      </c>
      <c r="F7433" s="193">
        <v>45693</v>
      </c>
      <c r="G7433" s="164" t="s">
        <v>568</v>
      </c>
      <c r="H7433" s="194">
        <v>678172</v>
      </c>
      <c r="I7433" s="164" t="s">
        <v>22</v>
      </c>
      <c r="L7433" s="164">
        <v>2024</v>
      </c>
      <c r="M7433" s="164" t="s">
        <v>525</v>
      </c>
      <c r="N7433" s="164" t="s">
        <v>569</v>
      </c>
    </row>
    <row r="7434" spans="1:14" s="164" customFormat="1" ht="15" x14ac:dyDescent="0.15">
      <c r="A7434" s="164" t="s">
        <v>521</v>
      </c>
      <c r="B7434" s="164" t="s">
        <v>617</v>
      </c>
      <c r="C7434" s="164" t="s">
        <v>523</v>
      </c>
      <c r="D7434" s="164" t="s">
        <v>525</v>
      </c>
      <c r="E7434" s="164" t="s">
        <v>525</v>
      </c>
      <c r="F7434" s="193">
        <v>45693</v>
      </c>
      <c r="G7434" s="164" t="s">
        <v>589</v>
      </c>
      <c r="H7434" s="194">
        <v>147312</v>
      </c>
      <c r="I7434" s="164" t="s">
        <v>22</v>
      </c>
      <c r="L7434" s="164">
        <v>2024</v>
      </c>
      <c r="M7434" s="164" t="s">
        <v>525</v>
      </c>
      <c r="N7434" s="164" t="s">
        <v>569</v>
      </c>
    </row>
    <row r="7435" spans="1:14" s="164" customFormat="1" ht="15" x14ac:dyDescent="0.15">
      <c r="A7435" s="164" t="s">
        <v>521</v>
      </c>
      <c r="B7435" s="164" t="s">
        <v>617</v>
      </c>
      <c r="C7435" s="164" t="s">
        <v>523</v>
      </c>
      <c r="D7435" s="164" t="s">
        <v>525</v>
      </c>
      <c r="E7435" s="164" t="s">
        <v>519</v>
      </c>
      <c r="F7435" s="193">
        <v>45693</v>
      </c>
      <c r="G7435" s="164" t="s">
        <v>589</v>
      </c>
      <c r="H7435" s="194">
        <v>500500</v>
      </c>
      <c r="I7435" s="164" t="s">
        <v>22</v>
      </c>
      <c r="L7435" s="164">
        <v>2024</v>
      </c>
      <c r="M7435" s="164" t="s">
        <v>525</v>
      </c>
      <c r="N7435" s="164" t="s">
        <v>569</v>
      </c>
    </row>
    <row r="7436" spans="1:14" s="164" customFormat="1" ht="15" x14ac:dyDescent="0.15">
      <c r="A7436" s="164" t="s">
        <v>521</v>
      </c>
      <c r="B7436" s="164" t="s">
        <v>617</v>
      </c>
      <c r="C7436" s="164" t="s">
        <v>523</v>
      </c>
      <c r="D7436" s="164" t="s">
        <v>525</v>
      </c>
      <c r="E7436" s="164" t="s">
        <v>531</v>
      </c>
      <c r="F7436" s="193">
        <v>45693</v>
      </c>
      <c r="G7436" s="164" t="s">
        <v>589</v>
      </c>
      <c r="H7436" s="194">
        <v>4281974</v>
      </c>
      <c r="I7436" s="164" t="s">
        <v>22</v>
      </c>
      <c r="L7436" s="164">
        <v>2024</v>
      </c>
      <c r="M7436" s="164" t="s">
        <v>525</v>
      </c>
      <c r="N7436" s="164" t="s">
        <v>569</v>
      </c>
    </row>
    <row r="7437" spans="1:14" s="164" customFormat="1" ht="15" x14ac:dyDescent="0.15">
      <c r="A7437" s="164" t="s">
        <v>521</v>
      </c>
      <c r="B7437" s="164" t="s">
        <v>638</v>
      </c>
      <c r="C7437" s="164" t="s">
        <v>523</v>
      </c>
      <c r="D7437" s="164" t="s">
        <v>525</v>
      </c>
      <c r="E7437" s="164" t="s">
        <v>519</v>
      </c>
      <c r="F7437" s="193">
        <v>45693</v>
      </c>
      <c r="G7437" s="164" t="s">
        <v>589</v>
      </c>
      <c r="H7437" s="194">
        <v>679250</v>
      </c>
      <c r="I7437" s="164" t="s">
        <v>22</v>
      </c>
      <c r="L7437" s="164">
        <v>2024</v>
      </c>
      <c r="M7437" s="164" t="s">
        <v>525</v>
      </c>
      <c r="N7437" s="164" t="s">
        <v>569</v>
      </c>
    </row>
    <row r="7438" spans="1:14" s="164" customFormat="1" ht="15" x14ac:dyDescent="0.15">
      <c r="A7438" s="164" t="s">
        <v>521</v>
      </c>
      <c r="B7438" s="164" t="s">
        <v>638</v>
      </c>
      <c r="C7438" s="164" t="s">
        <v>523</v>
      </c>
      <c r="D7438" s="164" t="s">
        <v>525</v>
      </c>
      <c r="E7438" s="164" t="s">
        <v>531</v>
      </c>
      <c r="F7438" s="193">
        <v>45693</v>
      </c>
      <c r="G7438" s="164" t="s">
        <v>589</v>
      </c>
      <c r="H7438" s="194">
        <v>1108250</v>
      </c>
      <c r="I7438" s="164" t="s">
        <v>22</v>
      </c>
      <c r="L7438" s="164">
        <v>2024</v>
      </c>
      <c r="M7438" s="164" t="s">
        <v>525</v>
      </c>
      <c r="N7438" s="164" t="s">
        <v>569</v>
      </c>
    </row>
    <row r="7439" spans="1:14" s="164" customFormat="1" ht="15" x14ac:dyDescent="0.15">
      <c r="A7439" s="164" t="s">
        <v>521</v>
      </c>
      <c r="B7439" s="164" t="s">
        <v>603</v>
      </c>
      <c r="C7439" s="164" t="s">
        <v>523</v>
      </c>
      <c r="D7439" s="164" t="s">
        <v>525</v>
      </c>
      <c r="E7439" s="164" t="s">
        <v>525</v>
      </c>
      <c r="F7439" s="193">
        <v>45693</v>
      </c>
      <c r="G7439" s="164" t="s">
        <v>604</v>
      </c>
      <c r="H7439" s="194">
        <v>11528</v>
      </c>
      <c r="I7439" s="164" t="s">
        <v>22</v>
      </c>
      <c r="L7439" s="164">
        <v>2024</v>
      </c>
      <c r="M7439" s="164" t="s">
        <v>525</v>
      </c>
      <c r="N7439" s="164" t="s">
        <v>569</v>
      </c>
    </row>
    <row r="7440" spans="1:14" s="164" customFormat="1" ht="15" x14ac:dyDescent="0.15">
      <c r="A7440" s="164" t="s">
        <v>521</v>
      </c>
      <c r="B7440" s="164" t="s">
        <v>586</v>
      </c>
      <c r="C7440" s="164" t="s">
        <v>523</v>
      </c>
      <c r="D7440" s="164" t="s">
        <v>525</v>
      </c>
      <c r="E7440" s="164" t="s">
        <v>531</v>
      </c>
      <c r="F7440" s="193">
        <v>45693</v>
      </c>
      <c r="G7440" s="164" t="s">
        <v>23</v>
      </c>
      <c r="H7440" s="194">
        <v>45936</v>
      </c>
      <c r="I7440" s="164" t="s">
        <v>22</v>
      </c>
      <c r="L7440" s="164">
        <v>2024</v>
      </c>
      <c r="M7440" s="164" t="s">
        <v>525</v>
      </c>
      <c r="N7440" s="164" t="s">
        <v>569</v>
      </c>
    </row>
    <row r="7441" spans="1:14" s="164" customFormat="1" ht="15" x14ac:dyDescent="0.15">
      <c r="A7441" s="164" t="s">
        <v>521</v>
      </c>
      <c r="B7441" s="164" t="s">
        <v>647</v>
      </c>
      <c r="C7441" s="164" t="s">
        <v>523</v>
      </c>
      <c r="D7441" s="164" t="s">
        <v>525</v>
      </c>
      <c r="E7441" s="164" t="s">
        <v>525</v>
      </c>
      <c r="F7441" s="193">
        <v>45693</v>
      </c>
      <c r="G7441" s="164" t="s">
        <v>650</v>
      </c>
      <c r="H7441" s="194">
        <v>770365</v>
      </c>
      <c r="I7441" s="164" t="s">
        <v>16</v>
      </c>
      <c r="L7441" s="164">
        <v>2024</v>
      </c>
      <c r="M7441" s="164" t="s">
        <v>525</v>
      </c>
      <c r="N7441" s="164" t="s">
        <v>569</v>
      </c>
    </row>
    <row r="7442" spans="1:14" s="164" customFormat="1" ht="15" x14ac:dyDescent="0.15">
      <c r="A7442" s="164" t="s">
        <v>521</v>
      </c>
      <c r="B7442" s="164" t="s">
        <v>647</v>
      </c>
      <c r="C7442" s="164" t="s">
        <v>535</v>
      </c>
      <c r="D7442" s="164" t="s">
        <v>525</v>
      </c>
      <c r="E7442" s="164" t="s">
        <v>519</v>
      </c>
      <c r="F7442" s="193">
        <v>45693</v>
      </c>
      <c r="G7442" s="164" t="s">
        <v>650</v>
      </c>
      <c r="H7442" s="194">
        <v>33660</v>
      </c>
      <c r="I7442" s="164" t="s">
        <v>16</v>
      </c>
      <c r="L7442" s="164">
        <v>2024</v>
      </c>
      <c r="M7442" s="164" t="s">
        <v>525</v>
      </c>
      <c r="N7442" s="164" t="s">
        <v>569</v>
      </c>
    </row>
    <row r="7443" spans="1:14" s="164" customFormat="1" ht="15" x14ac:dyDescent="0.15">
      <c r="A7443" s="164" t="s">
        <v>521</v>
      </c>
      <c r="B7443" s="164" t="s">
        <v>647</v>
      </c>
      <c r="C7443" s="164" t="s">
        <v>523</v>
      </c>
      <c r="D7443" s="164" t="s">
        <v>525</v>
      </c>
      <c r="E7443" s="164" t="s">
        <v>519</v>
      </c>
      <c r="F7443" s="193">
        <v>45693</v>
      </c>
      <c r="G7443" s="164" t="s">
        <v>650</v>
      </c>
      <c r="H7443" s="194">
        <v>847176</v>
      </c>
      <c r="I7443" s="164" t="s">
        <v>16</v>
      </c>
      <c r="L7443" s="164">
        <v>2024</v>
      </c>
      <c r="M7443" s="164" t="s">
        <v>525</v>
      </c>
      <c r="N7443" s="164" t="s">
        <v>569</v>
      </c>
    </row>
    <row r="7444" spans="1:14" s="164" customFormat="1" ht="15" x14ac:dyDescent="0.15">
      <c r="A7444" s="164" t="s">
        <v>521</v>
      </c>
      <c r="B7444" s="164" t="s">
        <v>647</v>
      </c>
      <c r="C7444" s="164" t="s">
        <v>535</v>
      </c>
      <c r="D7444" s="164" t="s">
        <v>525</v>
      </c>
      <c r="E7444" s="164" t="s">
        <v>531</v>
      </c>
      <c r="F7444" s="193">
        <v>45693</v>
      </c>
      <c r="G7444" s="164" t="s">
        <v>650</v>
      </c>
      <c r="H7444" s="194">
        <v>70576</v>
      </c>
      <c r="I7444" s="164" t="s">
        <v>16</v>
      </c>
      <c r="L7444" s="164">
        <v>2024</v>
      </c>
      <c r="M7444" s="164" t="s">
        <v>525</v>
      </c>
      <c r="N7444" s="164" t="s">
        <v>569</v>
      </c>
    </row>
    <row r="7445" spans="1:14" s="164" customFormat="1" ht="15" x14ac:dyDescent="0.15">
      <c r="A7445" s="164" t="s">
        <v>521</v>
      </c>
      <c r="B7445" s="164" t="s">
        <v>647</v>
      </c>
      <c r="C7445" s="164" t="s">
        <v>523</v>
      </c>
      <c r="D7445" s="164" t="s">
        <v>525</v>
      </c>
      <c r="E7445" s="164" t="s">
        <v>531</v>
      </c>
      <c r="F7445" s="193">
        <v>45693</v>
      </c>
      <c r="G7445" s="164" t="s">
        <v>650</v>
      </c>
      <c r="H7445" s="194">
        <v>1410622</v>
      </c>
      <c r="I7445" s="164" t="s">
        <v>16</v>
      </c>
      <c r="L7445" s="164">
        <v>2024</v>
      </c>
      <c r="M7445" s="164" t="s">
        <v>525</v>
      </c>
      <c r="N7445" s="164" t="s">
        <v>569</v>
      </c>
    </row>
    <row r="7446" spans="1:14" s="164" customFormat="1" ht="15" x14ac:dyDescent="0.15">
      <c r="A7446" s="164" t="s">
        <v>521</v>
      </c>
      <c r="B7446" s="164" t="s">
        <v>647</v>
      </c>
      <c r="C7446" s="164" t="s">
        <v>523</v>
      </c>
      <c r="D7446" s="164" t="s">
        <v>525</v>
      </c>
      <c r="E7446" s="164" t="s">
        <v>525</v>
      </c>
      <c r="F7446" s="193">
        <v>45693</v>
      </c>
      <c r="G7446" s="164" t="s">
        <v>648</v>
      </c>
      <c r="H7446" s="194">
        <v>17039</v>
      </c>
      <c r="I7446" s="164" t="s">
        <v>16</v>
      </c>
      <c r="L7446" s="164">
        <v>2024</v>
      </c>
      <c r="M7446" s="164" t="s">
        <v>525</v>
      </c>
      <c r="N7446" s="164" t="s">
        <v>569</v>
      </c>
    </row>
    <row r="7447" spans="1:14" s="164" customFormat="1" ht="15" x14ac:dyDescent="0.15">
      <c r="A7447" s="164" t="s">
        <v>521</v>
      </c>
      <c r="B7447" s="164" t="s">
        <v>647</v>
      </c>
      <c r="C7447" s="164" t="s">
        <v>523</v>
      </c>
      <c r="D7447" s="164" t="s">
        <v>525</v>
      </c>
      <c r="E7447" s="164" t="s">
        <v>531</v>
      </c>
      <c r="F7447" s="193">
        <v>45693</v>
      </c>
      <c r="G7447" s="164" t="s">
        <v>648</v>
      </c>
      <c r="H7447" s="194">
        <v>21120</v>
      </c>
      <c r="I7447" s="164" t="s">
        <v>16</v>
      </c>
      <c r="L7447" s="164">
        <v>2024</v>
      </c>
      <c r="M7447" s="164" t="s">
        <v>525</v>
      </c>
      <c r="N7447" s="164" t="s">
        <v>569</v>
      </c>
    </row>
    <row r="7448" spans="1:14" s="164" customFormat="1" ht="15" x14ac:dyDescent="0.15">
      <c r="A7448" s="164" t="s">
        <v>521</v>
      </c>
      <c r="B7448" s="164" t="s">
        <v>647</v>
      </c>
      <c r="C7448" s="164" t="s">
        <v>523</v>
      </c>
      <c r="D7448" s="164" t="s">
        <v>525</v>
      </c>
      <c r="E7448" s="164" t="s">
        <v>525</v>
      </c>
      <c r="F7448" s="193">
        <v>45693</v>
      </c>
      <c r="G7448" s="164" t="s">
        <v>649</v>
      </c>
      <c r="H7448" s="194">
        <v>722110</v>
      </c>
      <c r="I7448" s="164" t="s">
        <v>16</v>
      </c>
      <c r="L7448" s="164">
        <v>2024</v>
      </c>
      <c r="M7448" s="164" t="s">
        <v>525</v>
      </c>
      <c r="N7448" s="164" t="s">
        <v>569</v>
      </c>
    </row>
    <row r="7449" spans="1:14" s="164" customFormat="1" ht="15" x14ac:dyDescent="0.15">
      <c r="A7449" s="164" t="s">
        <v>521</v>
      </c>
      <c r="B7449" s="164" t="s">
        <v>647</v>
      </c>
      <c r="C7449" s="164" t="s">
        <v>523</v>
      </c>
      <c r="D7449" s="164" t="s">
        <v>525</v>
      </c>
      <c r="E7449" s="164" t="s">
        <v>531</v>
      </c>
      <c r="F7449" s="193">
        <v>45693</v>
      </c>
      <c r="G7449" s="164" t="s">
        <v>649</v>
      </c>
      <c r="H7449" s="194">
        <v>1019150</v>
      </c>
      <c r="I7449" s="164" t="s">
        <v>16</v>
      </c>
      <c r="L7449" s="164">
        <v>2024</v>
      </c>
      <c r="M7449" s="164" t="s">
        <v>525</v>
      </c>
      <c r="N7449" s="164" t="s">
        <v>569</v>
      </c>
    </row>
    <row r="7450" spans="1:14" s="164" customFormat="1" ht="15" x14ac:dyDescent="0.15">
      <c r="A7450" s="164" t="s">
        <v>521</v>
      </c>
      <c r="B7450" s="164" t="s">
        <v>647</v>
      </c>
      <c r="C7450" s="164" t="s">
        <v>523</v>
      </c>
      <c r="D7450" s="164" t="s">
        <v>525</v>
      </c>
      <c r="E7450" s="164" t="s">
        <v>525</v>
      </c>
      <c r="F7450" s="193">
        <v>45692</v>
      </c>
      <c r="G7450" s="164" t="s">
        <v>650</v>
      </c>
      <c r="H7450" s="194">
        <v>520164</v>
      </c>
      <c r="I7450" s="164" t="s">
        <v>16</v>
      </c>
      <c r="L7450" s="164">
        <v>2024</v>
      </c>
      <c r="M7450" s="164" t="s">
        <v>525</v>
      </c>
      <c r="N7450" s="164" t="s">
        <v>569</v>
      </c>
    </row>
    <row r="7451" spans="1:14" s="164" customFormat="1" ht="15" x14ac:dyDescent="0.15">
      <c r="A7451" s="164" t="s">
        <v>521</v>
      </c>
      <c r="B7451" s="164" t="s">
        <v>647</v>
      </c>
      <c r="C7451" s="164" t="s">
        <v>523</v>
      </c>
      <c r="D7451" s="164" t="s">
        <v>525</v>
      </c>
      <c r="E7451" s="164" t="s">
        <v>519</v>
      </c>
      <c r="F7451" s="193">
        <v>45692</v>
      </c>
      <c r="G7451" s="164" t="s">
        <v>650</v>
      </c>
      <c r="H7451" s="194">
        <v>303017</v>
      </c>
      <c r="I7451" s="164" t="s">
        <v>16</v>
      </c>
      <c r="L7451" s="164">
        <v>2024</v>
      </c>
      <c r="M7451" s="164" t="s">
        <v>525</v>
      </c>
      <c r="N7451" s="164" t="s">
        <v>569</v>
      </c>
    </row>
    <row r="7452" spans="1:14" s="164" customFormat="1" ht="15" x14ac:dyDescent="0.15">
      <c r="A7452" s="164" t="s">
        <v>521</v>
      </c>
      <c r="B7452" s="164" t="s">
        <v>647</v>
      </c>
      <c r="C7452" s="164" t="s">
        <v>535</v>
      </c>
      <c r="D7452" s="164" t="s">
        <v>525</v>
      </c>
      <c r="E7452" s="164" t="s">
        <v>531</v>
      </c>
      <c r="F7452" s="193">
        <v>45692</v>
      </c>
      <c r="G7452" s="164" t="s">
        <v>650</v>
      </c>
      <c r="H7452" s="194">
        <v>92202</v>
      </c>
      <c r="I7452" s="164" t="s">
        <v>16</v>
      </c>
      <c r="L7452" s="164">
        <v>2024</v>
      </c>
      <c r="M7452" s="164" t="s">
        <v>525</v>
      </c>
      <c r="N7452" s="164" t="s">
        <v>569</v>
      </c>
    </row>
    <row r="7453" spans="1:14" s="164" customFormat="1" ht="15" x14ac:dyDescent="0.15">
      <c r="A7453" s="164" t="s">
        <v>521</v>
      </c>
      <c r="B7453" s="164" t="s">
        <v>647</v>
      </c>
      <c r="C7453" s="164" t="s">
        <v>523</v>
      </c>
      <c r="D7453" s="164" t="s">
        <v>525</v>
      </c>
      <c r="E7453" s="164" t="s">
        <v>531</v>
      </c>
      <c r="F7453" s="193">
        <v>45692</v>
      </c>
      <c r="G7453" s="164" t="s">
        <v>650</v>
      </c>
      <c r="H7453" s="194">
        <v>840825</v>
      </c>
      <c r="I7453" s="164" t="s">
        <v>16</v>
      </c>
      <c r="L7453" s="164">
        <v>2024</v>
      </c>
      <c r="M7453" s="164" t="s">
        <v>525</v>
      </c>
      <c r="N7453" s="164" t="s">
        <v>569</v>
      </c>
    </row>
    <row r="7454" spans="1:14" s="164" customFormat="1" ht="15" x14ac:dyDescent="0.15">
      <c r="A7454" s="164" t="s">
        <v>521</v>
      </c>
      <c r="B7454" s="164" t="s">
        <v>647</v>
      </c>
      <c r="C7454" s="164" t="s">
        <v>523</v>
      </c>
      <c r="D7454" s="164" t="s">
        <v>525</v>
      </c>
      <c r="E7454" s="164" t="s">
        <v>525</v>
      </c>
      <c r="F7454" s="193">
        <v>45692</v>
      </c>
      <c r="G7454" s="164" t="s">
        <v>648</v>
      </c>
      <c r="H7454" s="194">
        <v>110147</v>
      </c>
      <c r="I7454" s="164" t="s">
        <v>16</v>
      </c>
      <c r="L7454" s="164">
        <v>2024</v>
      </c>
      <c r="M7454" s="164" t="s">
        <v>525</v>
      </c>
      <c r="N7454" s="164" t="s">
        <v>569</v>
      </c>
    </row>
    <row r="7455" spans="1:14" s="164" customFormat="1" ht="15" x14ac:dyDescent="0.15">
      <c r="A7455" s="164" t="s">
        <v>521</v>
      </c>
      <c r="B7455" s="164" t="s">
        <v>617</v>
      </c>
      <c r="C7455" s="164" t="s">
        <v>523</v>
      </c>
      <c r="D7455" s="164" t="s">
        <v>525</v>
      </c>
      <c r="E7455" s="164" t="s">
        <v>519</v>
      </c>
      <c r="F7455" s="193">
        <v>45692</v>
      </c>
      <c r="G7455" s="164" t="s">
        <v>651</v>
      </c>
      <c r="H7455" s="194">
        <v>47135</v>
      </c>
      <c r="I7455" s="164" t="s">
        <v>16</v>
      </c>
      <c r="L7455" s="164">
        <v>2024</v>
      </c>
      <c r="M7455" s="164" t="s">
        <v>525</v>
      </c>
      <c r="N7455" s="164" t="s">
        <v>569</v>
      </c>
    </row>
    <row r="7456" spans="1:14" s="164" customFormat="1" ht="15" x14ac:dyDescent="0.15">
      <c r="A7456" s="164" t="s">
        <v>521</v>
      </c>
      <c r="B7456" s="164" t="s">
        <v>647</v>
      </c>
      <c r="C7456" s="164" t="s">
        <v>523</v>
      </c>
      <c r="D7456" s="164" t="s">
        <v>525</v>
      </c>
      <c r="E7456" s="164" t="s">
        <v>525</v>
      </c>
      <c r="F7456" s="193">
        <v>45692</v>
      </c>
      <c r="G7456" s="164" t="s">
        <v>651</v>
      </c>
      <c r="H7456" s="194">
        <v>711132</v>
      </c>
      <c r="I7456" s="164" t="s">
        <v>16</v>
      </c>
      <c r="L7456" s="164">
        <v>2024</v>
      </c>
      <c r="M7456" s="164" t="s">
        <v>525</v>
      </c>
      <c r="N7456" s="164" t="s">
        <v>569</v>
      </c>
    </row>
    <row r="7457" spans="1:14" s="164" customFormat="1" ht="15" x14ac:dyDescent="0.15">
      <c r="A7457" s="164" t="s">
        <v>521</v>
      </c>
      <c r="B7457" s="164" t="s">
        <v>647</v>
      </c>
      <c r="C7457" s="164" t="s">
        <v>523</v>
      </c>
      <c r="D7457" s="164" t="s">
        <v>525</v>
      </c>
      <c r="E7457" s="164" t="s">
        <v>531</v>
      </c>
      <c r="F7457" s="193">
        <v>45692</v>
      </c>
      <c r="G7457" s="164" t="s">
        <v>651</v>
      </c>
      <c r="H7457" s="194">
        <v>216326</v>
      </c>
      <c r="I7457" s="164" t="s">
        <v>16</v>
      </c>
      <c r="L7457" s="164">
        <v>2024</v>
      </c>
      <c r="M7457" s="164" t="s">
        <v>525</v>
      </c>
      <c r="N7457" s="164" t="s">
        <v>569</v>
      </c>
    </row>
    <row r="7458" spans="1:14" s="164" customFormat="1" ht="15" x14ac:dyDescent="0.15">
      <c r="A7458" s="164" t="s">
        <v>521</v>
      </c>
      <c r="B7458" s="164" t="s">
        <v>647</v>
      </c>
      <c r="C7458" s="164" t="s">
        <v>523</v>
      </c>
      <c r="D7458" s="164" t="s">
        <v>525</v>
      </c>
      <c r="E7458" s="164" t="s">
        <v>525</v>
      </c>
      <c r="F7458" s="193">
        <v>45692</v>
      </c>
      <c r="G7458" s="164" t="s">
        <v>649</v>
      </c>
      <c r="H7458" s="194">
        <v>3073367</v>
      </c>
      <c r="I7458" s="164" t="s">
        <v>16</v>
      </c>
      <c r="L7458" s="164">
        <v>2024</v>
      </c>
      <c r="M7458" s="164" t="s">
        <v>525</v>
      </c>
      <c r="N7458" s="164" t="s">
        <v>569</v>
      </c>
    </row>
    <row r="7459" spans="1:14" s="164" customFormat="1" ht="15" x14ac:dyDescent="0.15">
      <c r="A7459" s="164" t="s">
        <v>521</v>
      </c>
      <c r="B7459" s="164" t="s">
        <v>647</v>
      </c>
      <c r="C7459" s="164" t="s">
        <v>523</v>
      </c>
      <c r="D7459" s="164" t="s">
        <v>525</v>
      </c>
      <c r="E7459" s="164" t="s">
        <v>531</v>
      </c>
      <c r="F7459" s="193">
        <v>45692</v>
      </c>
      <c r="G7459" s="164" t="s">
        <v>649</v>
      </c>
      <c r="H7459" s="194">
        <v>153230</v>
      </c>
      <c r="I7459" s="164" t="s">
        <v>16</v>
      </c>
      <c r="L7459" s="164">
        <v>2024</v>
      </c>
      <c r="M7459" s="164" t="s">
        <v>525</v>
      </c>
      <c r="N7459" s="164" t="s">
        <v>569</v>
      </c>
    </row>
    <row r="7460" spans="1:14" s="164" customFormat="1" ht="15" x14ac:dyDescent="0.15">
      <c r="A7460" s="164" t="s">
        <v>521</v>
      </c>
      <c r="B7460" s="164" t="s">
        <v>638</v>
      </c>
      <c r="C7460" s="164" t="s">
        <v>523</v>
      </c>
      <c r="D7460" s="164" t="s">
        <v>525</v>
      </c>
      <c r="E7460" s="164" t="s">
        <v>519</v>
      </c>
      <c r="F7460" s="193">
        <v>45692</v>
      </c>
      <c r="G7460" s="164" t="s">
        <v>619</v>
      </c>
      <c r="H7460" s="194">
        <v>357500</v>
      </c>
      <c r="I7460" s="164" t="s">
        <v>22</v>
      </c>
      <c r="L7460" s="164">
        <v>2024</v>
      </c>
      <c r="M7460" s="164" t="s">
        <v>525</v>
      </c>
      <c r="N7460" s="164" t="s">
        <v>569</v>
      </c>
    </row>
    <row r="7461" spans="1:14" s="164" customFormat="1" ht="15" x14ac:dyDescent="0.15">
      <c r="A7461" s="164" t="s">
        <v>521</v>
      </c>
      <c r="B7461" s="164" t="s">
        <v>617</v>
      </c>
      <c r="C7461" s="164" t="s">
        <v>523</v>
      </c>
      <c r="D7461" s="164" t="s">
        <v>525</v>
      </c>
      <c r="E7461" s="164" t="s">
        <v>519</v>
      </c>
      <c r="F7461" s="193">
        <v>45692</v>
      </c>
      <c r="G7461" s="164" t="s">
        <v>587</v>
      </c>
      <c r="H7461" s="194">
        <v>43540</v>
      </c>
      <c r="I7461" s="164" t="s">
        <v>22</v>
      </c>
      <c r="L7461" s="164">
        <v>2024</v>
      </c>
      <c r="M7461" s="164" t="s">
        <v>525</v>
      </c>
      <c r="N7461" s="164" t="s">
        <v>569</v>
      </c>
    </row>
    <row r="7462" spans="1:14" s="164" customFormat="1" ht="15" x14ac:dyDescent="0.15">
      <c r="A7462" s="164" t="s">
        <v>521</v>
      </c>
      <c r="B7462" s="164" t="s">
        <v>617</v>
      </c>
      <c r="C7462" s="164" t="s">
        <v>523</v>
      </c>
      <c r="D7462" s="164" t="s">
        <v>525</v>
      </c>
      <c r="E7462" s="164" t="s">
        <v>531</v>
      </c>
      <c r="F7462" s="193">
        <v>45692</v>
      </c>
      <c r="G7462" s="164" t="s">
        <v>587</v>
      </c>
      <c r="H7462" s="194">
        <v>249480</v>
      </c>
      <c r="I7462" s="164" t="s">
        <v>22</v>
      </c>
      <c r="L7462" s="164">
        <v>2024</v>
      </c>
      <c r="M7462" s="164" t="s">
        <v>525</v>
      </c>
      <c r="N7462" s="164" t="s">
        <v>569</v>
      </c>
    </row>
    <row r="7463" spans="1:14" s="164" customFormat="1" ht="15" x14ac:dyDescent="0.15">
      <c r="A7463" s="164" t="s">
        <v>521</v>
      </c>
      <c r="B7463" s="164" t="s">
        <v>647</v>
      </c>
      <c r="C7463" s="164" t="s">
        <v>523</v>
      </c>
      <c r="D7463" s="164" t="s">
        <v>525</v>
      </c>
      <c r="E7463" s="164" t="s">
        <v>531</v>
      </c>
      <c r="F7463" s="193">
        <v>45692</v>
      </c>
      <c r="G7463" s="164" t="s">
        <v>653</v>
      </c>
      <c r="H7463" s="194">
        <v>124080</v>
      </c>
      <c r="I7463" s="164" t="s">
        <v>22</v>
      </c>
      <c r="L7463" s="164">
        <v>2024</v>
      </c>
      <c r="M7463" s="164" t="s">
        <v>525</v>
      </c>
      <c r="N7463" s="164" t="s">
        <v>569</v>
      </c>
    </row>
    <row r="7464" spans="1:14" s="164" customFormat="1" ht="15" x14ac:dyDescent="0.15">
      <c r="A7464" s="164" t="s">
        <v>521</v>
      </c>
      <c r="B7464" s="164" t="s">
        <v>567</v>
      </c>
      <c r="C7464" s="164" t="s">
        <v>523</v>
      </c>
      <c r="D7464" s="164" t="s">
        <v>525</v>
      </c>
      <c r="E7464" s="164" t="s">
        <v>525</v>
      </c>
      <c r="F7464" s="193">
        <v>45692</v>
      </c>
      <c r="G7464" s="164" t="s">
        <v>568</v>
      </c>
      <c r="H7464" s="194">
        <v>98208</v>
      </c>
      <c r="I7464" s="164" t="s">
        <v>22</v>
      </c>
      <c r="L7464" s="164">
        <v>2024</v>
      </c>
      <c r="M7464" s="164" t="s">
        <v>525</v>
      </c>
      <c r="N7464" s="164" t="s">
        <v>569</v>
      </c>
    </row>
    <row r="7465" spans="1:14" s="164" customFormat="1" ht="15" x14ac:dyDescent="0.15">
      <c r="A7465" s="164" t="s">
        <v>521</v>
      </c>
      <c r="B7465" s="164" t="s">
        <v>617</v>
      </c>
      <c r="C7465" s="164" t="s">
        <v>523</v>
      </c>
      <c r="D7465" s="164" t="s">
        <v>525</v>
      </c>
      <c r="E7465" s="164" t="s">
        <v>519</v>
      </c>
      <c r="F7465" s="193">
        <v>45692</v>
      </c>
      <c r="G7465" s="164" t="s">
        <v>568</v>
      </c>
      <c r="H7465" s="194">
        <v>536250</v>
      </c>
      <c r="I7465" s="164" t="s">
        <v>22</v>
      </c>
      <c r="L7465" s="164">
        <v>2024</v>
      </c>
      <c r="M7465" s="164" t="s">
        <v>525</v>
      </c>
      <c r="N7465" s="164" t="s">
        <v>569</v>
      </c>
    </row>
    <row r="7466" spans="1:14" s="164" customFormat="1" ht="15" x14ac:dyDescent="0.15">
      <c r="A7466" s="164" t="s">
        <v>521</v>
      </c>
      <c r="B7466" s="164" t="s">
        <v>617</v>
      </c>
      <c r="C7466" s="164" t="s">
        <v>523</v>
      </c>
      <c r="D7466" s="164" t="s">
        <v>525</v>
      </c>
      <c r="E7466" s="164" t="s">
        <v>531</v>
      </c>
      <c r="F7466" s="193">
        <v>45692</v>
      </c>
      <c r="G7466" s="164" t="s">
        <v>568</v>
      </c>
      <c r="H7466" s="194">
        <v>829382</v>
      </c>
      <c r="I7466" s="164" t="s">
        <v>22</v>
      </c>
      <c r="L7466" s="164">
        <v>2024</v>
      </c>
      <c r="M7466" s="164" t="s">
        <v>525</v>
      </c>
      <c r="N7466" s="164" t="s">
        <v>569</v>
      </c>
    </row>
    <row r="7467" spans="1:14" s="164" customFormat="1" ht="15" x14ac:dyDescent="0.15">
      <c r="A7467" s="164" t="s">
        <v>521</v>
      </c>
      <c r="B7467" s="164" t="s">
        <v>617</v>
      </c>
      <c r="C7467" s="164" t="s">
        <v>523</v>
      </c>
      <c r="D7467" s="164" t="s">
        <v>525</v>
      </c>
      <c r="E7467" s="164" t="s">
        <v>525</v>
      </c>
      <c r="F7467" s="193">
        <v>45692</v>
      </c>
      <c r="G7467" s="164" t="s">
        <v>589</v>
      </c>
      <c r="H7467" s="194">
        <v>613569</v>
      </c>
      <c r="I7467" s="164" t="s">
        <v>22</v>
      </c>
      <c r="L7467" s="164">
        <v>2024</v>
      </c>
      <c r="M7467" s="164" t="s">
        <v>525</v>
      </c>
      <c r="N7467" s="164" t="s">
        <v>569</v>
      </c>
    </row>
    <row r="7468" spans="1:14" s="164" customFormat="1" ht="15" x14ac:dyDescent="0.15">
      <c r="A7468" s="164" t="s">
        <v>521</v>
      </c>
      <c r="B7468" s="164" t="s">
        <v>617</v>
      </c>
      <c r="C7468" s="164" t="s">
        <v>523</v>
      </c>
      <c r="D7468" s="164" t="s">
        <v>525</v>
      </c>
      <c r="E7468" s="164" t="s">
        <v>531</v>
      </c>
      <c r="F7468" s="193">
        <v>45692</v>
      </c>
      <c r="G7468" s="164" t="s">
        <v>589</v>
      </c>
      <c r="H7468" s="194">
        <v>810128</v>
      </c>
      <c r="I7468" s="164" t="s">
        <v>22</v>
      </c>
      <c r="L7468" s="164">
        <v>2024</v>
      </c>
      <c r="M7468" s="164" t="s">
        <v>525</v>
      </c>
      <c r="N7468" s="164" t="s">
        <v>569</v>
      </c>
    </row>
    <row r="7469" spans="1:14" s="164" customFormat="1" ht="15" x14ac:dyDescent="0.15">
      <c r="A7469" s="164" t="s">
        <v>521</v>
      </c>
      <c r="B7469" s="164" t="s">
        <v>603</v>
      </c>
      <c r="C7469" s="164" t="s">
        <v>523</v>
      </c>
      <c r="D7469" s="164" t="s">
        <v>525</v>
      </c>
      <c r="E7469" s="164" t="s">
        <v>525</v>
      </c>
      <c r="F7469" s="193">
        <v>45692</v>
      </c>
      <c r="G7469" s="164" t="s">
        <v>604</v>
      </c>
      <c r="H7469" s="194">
        <v>13724</v>
      </c>
      <c r="I7469" s="164" t="s">
        <v>22</v>
      </c>
      <c r="L7469" s="164">
        <v>2024</v>
      </c>
      <c r="M7469" s="164" t="s">
        <v>525</v>
      </c>
      <c r="N7469" s="164" t="s">
        <v>569</v>
      </c>
    </row>
    <row r="7470" spans="1:14" s="164" customFormat="1" ht="15" x14ac:dyDescent="0.15">
      <c r="A7470" s="164" t="s">
        <v>521</v>
      </c>
      <c r="B7470" s="164" t="s">
        <v>638</v>
      </c>
      <c r="C7470" s="164" t="s">
        <v>523</v>
      </c>
      <c r="D7470" s="164" t="s">
        <v>525</v>
      </c>
      <c r="E7470" s="164" t="s">
        <v>525</v>
      </c>
      <c r="F7470" s="193">
        <v>45692</v>
      </c>
      <c r="G7470" s="164" t="s">
        <v>23</v>
      </c>
      <c r="H7470" s="194">
        <v>15646</v>
      </c>
      <c r="I7470" s="164" t="s">
        <v>22</v>
      </c>
      <c r="L7470" s="164">
        <v>2024</v>
      </c>
      <c r="M7470" s="164" t="s">
        <v>525</v>
      </c>
      <c r="N7470" s="164" t="s">
        <v>569</v>
      </c>
    </row>
    <row r="7471" spans="1:14" s="164" customFormat="1" ht="15" x14ac:dyDescent="0.15">
      <c r="A7471" s="164" t="s">
        <v>521</v>
      </c>
      <c r="B7471" s="164" t="s">
        <v>638</v>
      </c>
      <c r="C7471" s="164" t="s">
        <v>523</v>
      </c>
      <c r="D7471" s="164" t="s">
        <v>525</v>
      </c>
      <c r="E7471" s="164" t="s">
        <v>531</v>
      </c>
      <c r="F7471" s="193">
        <v>45692</v>
      </c>
      <c r="G7471" s="164" t="s">
        <v>23</v>
      </c>
      <c r="H7471" s="194">
        <v>113689</v>
      </c>
      <c r="I7471" s="164" t="s">
        <v>22</v>
      </c>
      <c r="L7471" s="164">
        <v>2024</v>
      </c>
      <c r="M7471" s="164" t="s">
        <v>525</v>
      </c>
      <c r="N7471" s="164" t="s">
        <v>569</v>
      </c>
    </row>
    <row r="7472" spans="1:14" s="164" customFormat="1" ht="15" x14ac:dyDescent="0.15">
      <c r="A7472" s="164" t="s">
        <v>521</v>
      </c>
      <c r="B7472" s="164" t="s">
        <v>586</v>
      </c>
      <c r="C7472" s="164" t="s">
        <v>523</v>
      </c>
      <c r="D7472" s="164" t="s">
        <v>525</v>
      </c>
      <c r="E7472" s="164" t="s">
        <v>531</v>
      </c>
      <c r="F7472" s="193">
        <v>45692</v>
      </c>
      <c r="G7472" s="164" t="s">
        <v>23</v>
      </c>
      <c r="H7472" s="194">
        <v>395967</v>
      </c>
      <c r="I7472" s="164" t="s">
        <v>22</v>
      </c>
      <c r="L7472" s="164">
        <v>2024</v>
      </c>
      <c r="M7472" s="164" t="s">
        <v>525</v>
      </c>
      <c r="N7472" s="164" t="s">
        <v>569</v>
      </c>
    </row>
    <row r="7473" spans="1:14" s="164" customFormat="1" ht="15" x14ac:dyDescent="0.15">
      <c r="A7473" s="164" t="s">
        <v>521</v>
      </c>
      <c r="B7473" s="164" t="s">
        <v>617</v>
      </c>
      <c r="C7473" s="164" t="s">
        <v>523</v>
      </c>
      <c r="D7473" s="164" t="s">
        <v>525</v>
      </c>
      <c r="E7473" s="164" t="s">
        <v>531</v>
      </c>
      <c r="F7473" s="193">
        <v>45692</v>
      </c>
      <c r="G7473" s="164" t="s">
        <v>621</v>
      </c>
      <c r="H7473" s="194">
        <v>42174</v>
      </c>
      <c r="I7473" s="164" t="s">
        <v>22</v>
      </c>
      <c r="L7473" s="164">
        <v>2024</v>
      </c>
      <c r="M7473" s="164" t="s">
        <v>525</v>
      </c>
      <c r="N7473" s="164" t="s">
        <v>569</v>
      </c>
    </row>
    <row r="7474" spans="1:14" s="164" customFormat="1" ht="15" x14ac:dyDescent="0.15">
      <c r="A7474" s="164" t="s">
        <v>521</v>
      </c>
      <c r="B7474" s="164" t="s">
        <v>617</v>
      </c>
      <c r="C7474" s="164" t="s">
        <v>523</v>
      </c>
      <c r="D7474" s="164" t="s">
        <v>525</v>
      </c>
      <c r="E7474" s="164" t="s">
        <v>531</v>
      </c>
      <c r="F7474" s="193">
        <v>45692</v>
      </c>
      <c r="G7474" s="164" t="s">
        <v>720</v>
      </c>
      <c r="H7474" s="194">
        <v>147550</v>
      </c>
      <c r="I7474" s="164" t="s">
        <v>22</v>
      </c>
      <c r="L7474" s="164">
        <v>2024</v>
      </c>
      <c r="M7474" s="164" t="s">
        <v>525</v>
      </c>
      <c r="N7474" s="164" t="s">
        <v>569</v>
      </c>
    </row>
    <row r="7475" spans="1:14" s="164" customFormat="1" ht="15" x14ac:dyDescent="0.15">
      <c r="A7475" s="164" t="s">
        <v>521</v>
      </c>
      <c r="B7475" s="164" t="s">
        <v>617</v>
      </c>
      <c r="C7475" s="164" t="s">
        <v>523</v>
      </c>
      <c r="D7475" s="164" t="s">
        <v>525</v>
      </c>
      <c r="E7475" s="164" t="s">
        <v>531</v>
      </c>
      <c r="F7475" s="193">
        <v>45691</v>
      </c>
      <c r="G7475" s="164" t="s">
        <v>619</v>
      </c>
      <c r="H7475" s="194">
        <v>345446</v>
      </c>
      <c r="I7475" s="164" t="s">
        <v>22</v>
      </c>
      <c r="L7475" s="164">
        <v>2024</v>
      </c>
      <c r="M7475" s="164" t="s">
        <v>525</v>
      </c>
      <c r="N7475" s="164" t="s">
        <v>569</v>
      </c>
    </row>
    <row r="7476" spans="1:14" s="164" customFormat="1" ht="15" x14ac:dyDescent="0.15">
      <c r="A7476" s="164" t="s">
        <v>521</v>
      </c>
      <c r="B7476" s="164" t="s">
        <v>617</v>
      </c>
      <c r="C7476" s="164" t="s">
        <v>523</v>
      </c>
      <c r="D7476" s="164" t="s">
        <v>525</v>
      </c>
      <c r="E7476" s="164" t="s">
        <v>531</v>
      </c>
      <c r="F7476" s="193">
        <v>45691</v>
      </c>
      <c r="G7476" s="164" t="s">
        <v>568</v>
      </c>
      <c r="H7476" s="194">
        <v>37066</v>
      </c>
      <c r="I7476" s="164" t="s">
        <v>22</v>
      </c>
      <c r="L7476" s="164">
        <v>2024</v>
      </c>
      <c r="M7476" s="164" t="s">
        <v>525</v>
      </c>
      <c r="N7476" s="164" t="s">
        <v>569</v>
      </c>
    </row>
    <row r="7477" spans="1:14" s="164" customFormat="1" ht="15" x14ac:dyDescent="0.15">
      <c r="A7477" s="164" t="s">
        <v>521</v>
      </c>
      <c r="B7477" s="164" t="s">
        <v>617</v>
      </c>
      <c r="C7477" s="164" t="s">
        <v>523</v>
      </c>
      <c r="D7477" s="164" t="s">
        <v>525</v>
      </c>
      <c r="E7477" s="164" t="s">
        <v>531</v>
      </c>
      <c r="F7477" s="193">
        <v>45691</v>
      </c>
      <c r="G7477" s="164" t="s">
        <v>589</v>
      </c>
      <c r="H7477" s="194">
        <v>1215324</v>
      </c>
      <c r="I7477" s="164" t="s">
        <v>22</v>
      </c>
      <c r="L7477" s="164">
        <v>2024</v>
      </c>
      <c r="M7477" s="164" t="s">
        <v>525</v>
      </c>
      <c r="N7477" s="164" t="s">
        <v>569</v>
      </c>
    </row>
    <row r="7478" spans="1:14" s="164" customFormat="1" ht="15" x14ac:dyDescent="0.15">
      <c r="A7478" s="164" t="s">
        <v>521</v>
      </c>
      <c r="B7478" s="164" t="s">
        <v>603</v>
      </c>
      <c r="C7478" s="164" t="s">
        <v>523</v>
      </c>
      <c r="D7478" s="164" t="s">
        <v>525</v>
      </c>
      <c r="E7478" s="164" t="s">
        <v>525</v>
      </c>
      <c r="F7478" s="193">
        <v>45691</v>
      </c>
      <c r="G7478" s="164" t="s">
        <v>604</v>
      </c>
      <c r="H7478" s="194">
        <v>63776</v>
      </c>
      <c r="I7478" s="164" t="s">
        <v>22</v>
      </c>
      <c r="L7478" s="164">
        <v>2024</v>
      </c>
      <c r="M7478" s="164" t="s">
        <v>525</v>
      </c>
      <c r="N7478" s="164" t="s">
        <v>569</v>
      </c>
    </row>
    <row r="7479" spans="1:14" s="164" customFormat="1" ht="15" x14ac:dyDescent="0.15">
      <c r="A7479" s="164" t="s">
        <v>521</v>
      </c>
      <c r="B7479" s="164" t="s">
        <v>617</v>
      </c>
      <c r="C7479" s="164" t="s">
        <v>523</v>
      </c>
      <c r="D7479" s="164" t="s">
        <v>525</v>
      </c>
      <c r="E7479" s="164" t="s">
        <v>531</v>
      </c>
      <c r="F7479" s="193">
        <v>45691</v>
      </c>
      <c r="G7479" s="164" t="s">
        <v>23</v>
      </c>
      <c r="H7479" s="194">
        <v>298716</v>
      </c>
      <c r="I7479" s="164" t="s">
        <v>22</v>
      </c>
      <c r="L7479" s="164">
        <v>2024</v>
      </c>
      <c r="M7479" s="164" t="s">
        <v>525</v>
      </c>
      <c r="N7479" s="164" t="s">
        <v>569</v>
      </c>
    </row>
    <row r="7480" spans="1:14" s="164" customFormat="1" ht="15" x14ac:dyDescent="0.15">
      <c r="A7480" s="164" t="s">
        <v>521</v>
      </c>
      <c r="B7480" s="164" t="s">
        <v>638</v>
      </c>
      <c r="C7480" s="164" t="s">
        <v>523</v>
      </c>
      <c r="D7480" s="164" t="s">
        <v>525</v>
      </c>
      <c r="E7480" s="164" t="s">
        <v>525</v>
      </c>
      <c r="F7480" s="193">
        <v>45691</v>
      </c>
      <c r="G7480" s="164" t="s">
        <v>23</v>
      </c>
      <c r="H7480" s="194">
        <v>43170</v>
      </c>
      <c r="I7480" s="164" t="s">
        <v>22</v>
      </c>
      <c r="L7480" s="164">
        <v>2024</v>
      </c>
      <c r="M7480" s="164" t="s">
        <v>525</v>
      </c>
      <c r="N7480" s="164" t="s">
        <v>569</v>
      </c>
    </row>
    <row r="7481" spans="1:14" s="164" customFormat="1" ht="15" x14ac:dyDescent="0.15">
      <c r="A7481" s="164" t="s">
        <v>521</v>
      </c>
      <c r="B7481" s="164" t="s">
        <v>603</v>
      </c>
      <c r="C7481" s="164" t="s">
        <v>523</v>
      </c>
      <c r="D7481" s="164" t="s">
        <v>525</v>
      </c>
      <c r="E7481" s="164" t="s">
        <v>525</v>
      </c>
      <c r="F7481" s="193">
        <v>45691</v>
      </c>
      <c r="G7481" s="164" t="s">
        <v>571</v>
      </c>
      <c r="H7481" s="194">
        <v>99</v>
      </c>
      <c r="I7481" s="164" t="s">
        <v>516</v>
      </c>
      <c r="L7481" s="164">
        <v>2024</v>
      </c>
      <c r="M7481" s="164" t="s">
        <v>525</v>
      </c>
      <c r="N7481" s="164" t="s">
        <v>569</v>
      </c>
    </row>
    <row r="7482" spans="1:14" s="164" customFormat="1" ht="15" x14ac:dyDescent="0.15">
      <c r="A7482" s="164" t="s">
        <v>521</v>
      </c>
      <c r="B7482" s="164" t="s">
        <v>647</v>
      </c>
      <c r="C7482" s="164" t="s">
        <v>523</v>
      </c>
      <c r="D7482" s="164" t="s">
        <v>525</v>
      </c>
      <c r="E7482" s="164" t="s">
        <v>525</v>
      </c>
      <c r="F7482" s="193">
        <v>45691</v>
      </c>
      <c r="G7482" s="164" t="s">
        <v>650</v>
      </c>
      <c r="H7482" s="194">
        <v>789765</v>
      </c>
      <c r="I7482" s="164" t="s">
        <v>16</v>
      </c>
      <c r="L7482" s="164">
        <v>2024</v>
      </c>
      <c r="M7482" s="164" t="s">
        <v>525</v>
      </c>
      <c r="N7482" s="164" t="s">
        <v>569</v>
      </c>
    </row>
    <row r="7483" spans="1:14" s="164" customFormat="1" ht="15" x14ac:dyDescent="0.15">
      <c r="A7483" s="164" t="s">
        <v>521</v>
      </c>
      <c r="B7483" s="164" t="s">
        <v>647</v>
      </c>
      <c r="C7483" s="164" t="s">
        <v>535</v>
      </c>
      <c r="D7483" s="164" t="s">
        <v>525</v>
      </c>
      <c r="E7483" s="164" t="s">
        <v>519</v>
      </c>
      <c r="F7483" s="193">
        <v>45691</v>
      </c>
      <c r="G7483" s="164" t="s">
        <v>650</v>
      </c>
      <c r="H7483" s="194">
        <v>22440</v>
      </c>
      <c r="I7483" s="164" t="s">
        <v>16</v>
      </c>
      <c r="L7483" s="164">
        <v>2024</v>
      </c>
      <c r="M7483" s="164" t="s">
        <v>525</v>
      </c>
      <c r="N7483" s="164" t="s">
        <v>569</v>
      </c>
    </row>
    <row r="7484" spans="1:14" s="164" customFormat="1" ht="15" x14ac:dyDescent="0.15">
      <c r="A7484" s="164" t="s">
        <v>521</v>
      </c>
      <c r="B7484" s="164" t="s">
        <v>647</v>
      </c>
      <c r="C7484" s="164" t="s">
        <v>523</v>
      </c>
      <c r="D7484" s="164" t="s">
        <v>525</v>
      </c>
      <c r="E7484" s="164" t="s">
        <v>519</v>
      </c>
      <c r="F7484" s="193">
        <v>45691</v>
      </c>
      <c r="G7484" s="164" t="s">
        <v>650</v>
      </c>
      <c r="H7484" s="194">
        <v>560251</v>
      </c>
      <c r="I7484" s="164" t="s">
        <v>16</v>
      </c>
      <c r="L7484" s="164">
        <v>2024</v>
      </c>
      <c r="M7484" s="164" t="s">
        <v>525</v>
      </c>
      <c r="N7484" s="164" t="s">
        <v>569</v>
      </c>
    </row>
    <row r="7485" spans="1:14" s="164" customFormat="1" ht="15" x14ac:dyDescent="0.15">
      <c r="A7485" s="164" t="s">
        <v>521</v>
      </c>
      <c r="B7485" s="164" t="s">
        <v>647</v>
      </c>
      <c r="C7485" s="164" t="s">
        <v>535</v>
      </c>
      <c r="D7485" s="164" t="s">
        <v>525</v>
      </c>
      <c r="E7485" s="164" t="s">
        <v>531</v>
      </c>
      <c r="F7485" s="193">
        <v>45691</v>
      </c>
      <c r="G7485" s="164" t="s">
        <v>650</v>
      </c>
      <c r="H7485" s="194">
        <v>34936</v>
      </c>
      <c r="I7485" s="164" t="s">
        <v>16</v>
      </c>
      <c r="L7485" s="164">
        <v>2024</v>
      </c>
      <c r="M7485" s="164" t="s">
        <v>525</v>
      </c>
      <c r="N7485" s="164" t="s">
        <v>569</v>
      </c>
    </row>
    <row r="7486" spans="1:14" s="164" customFormat="1" ht="15" x14ac:dyDescent="0.15">
      <c r="A7486" s="164" t="s">
        <v>521</v>
      </c>
      <c r="B7486" s="164" t="s">
        <v>647</v>
      </c>
      <c r="C7486" s="164" t="s">
        <v>523</v>
      </c>
      <c r="D7486" s="164" t="s">
        <v>525</v>
      </c>
      <c r="E7486" s="164" t="s">
        <v>531</v>
      </c>
      <c r="F7486" s="193">
        <v>45691</v>
      </c>
      <c r="G7486" s="164" t="s">
        <v>650</v>
      </c>
      <c r="H7486" s="194">
        <v>1260871</v>
      </c>
      <c r="I7486" s="164" t="s">
        <v>16</v>
      </c>
      <c r="L7486" s="164">
        <v>2024</v>
      </c>
      <c r="M7486" s="164" t="s">
        <v>525</v>
      </c>
      <c r="N7486" s="164" t="s">
        <v>569</v>
      </c>
    </row>
    <row r="7487" spans="1:14" s="164" customFormat="1" ht="15" x14ac:dyDescent="0.15">
      <c r="A7487" s="164" t="s">
        <v>521</v>
      </c>
      <c r="B7487" s="164" t="s">
        <v>647</v>
      </c>
      <c r="C7487" s="164" t="s">
        <v>523</v>
      </c>
      <c r="D7487" s="164" t="s">
        <v>525</v>
      </c>
      <c r="E7487" s="164" t="s">
        <v>525</v>
      </c>
      <c r="F7487" s="193">
        <v>45691</v>
      </c>
      <c r="G7487" s="164" t="s">
        <v>648</v>
      </c>
      <c r="H7487" s="194">
        <v>90530</v>
      </c>
      <c r="I7487" s="164" t="s">
        <v>16</v>
      </c>
      <c r="L7487" s="164">
        <v>2024</v>
      </c>
      <c r="M7487" s="164" t="s">
        <v>525</v>
      </c>
      <c r="N7487" s="164" t="s">
        <v>569</v>
      </c>
    </row>
    <row r="7488" spans="1:14" s="164" customFormat="1" ht="15" x14ac:dyDescent="0.15">
      <c r="A7488" s="164" t="s">
        <v>521</v>
      </c>
      <c r="B7488" s="164" t="s">
        <v>647</v>
      </c>
      <c r="C7488" s="164" t="s">
        <v>535</v>
      </c>
      <c r="D7488" s="164" t="s">
        <v>525</v>
      </c>
      <c r="E7488" s="164" t="s">
        <v>531</v>
      </c>
      <c r="F7488" s="193">
        <v>45691</v>
      </c>
      <c r="G7488" s="164" t="s">
        <v>648</v>
      </c>
      <c r="H7488" s="194">
        <v>17468</v>
      </c>
      <c r="I7488" s="164" t="s">
        <v>16</v>
      </c>
      <c r="L7488" s="164">
        <v>2024</v>
      </c>
      <c r="M7488" s="164" t="s">
        <v>525</v>
      </c>
      <c r="N7488" s="164" t="s">
        <v>569</v>
      </c>
    </row>
    <row r="7489" spans="1:14" s="164" customFormat="1" ht="15" x14ac:dyDescent="0.15">
      <c r="A7489" s="164" t="s">
        <v>521</v>
      </c>
      <c r="B7489" s="164" t="s">
        <v>647</v>
      </c>
      <c r="C7489" s="164" t="s">
        <v>523</v>
      </c>
      <c r="D7489" s="164" t="s">
        <v>525</v>
      </c>
      <c r="E7489" s="164" t="s">
        <v>531</v>
      </c>
      <c r="F7489" s="193">
        <v>45691</v>
      </c>
      <c r="G7489" s="164" t="s">
        <v>648</v>
      </c>
      <c r="H7489" s="194">
        <v>11827</v>
      </c>
      <c r="I7489" s="164" t="s">
        <v>16</v>
      </c>
      <c r="L7489" s="164">
        <v>2024</v>
      </c>
      <c r="M7489" s="164" t="s">
        <v>525</v>
      </c>
      <c r="N7489" s="164" t="s">
        <v>569</v>
      </c>
    </row>
    <row r="7490" spans="1:14" s="164" customFormat="1" ht="15" x14ac:dyDescent="0.15">
      <c r="A7490" s="164" t="s">
        <v>521</v>
      </c>
      <c r="B7490" s="164" t="s">
        <v>617</v>
      </c>
      <c r="C7490" s="164" t="s">
        <v>523</v>
      </c>
      <c r="D7490" s="164" t="s">
        <v>525</v>
      </c>
      <c r="E7490" s="164" t="s">
        <v>519</v>
      </c>
      <c r="F7490" s="193">
        <v>45691</v>
      </c>
      <c r="G7490" s="164" t="s">
        <v>651</v>
      </c>
      <c r="H7490" s="194">
        <v>47135</v>
      </c>
      <c r="I7490" s="164" t="s">
        <v>16</v>
      </c>
      <c r="L7490" s="164">
        <v>2024</v>
      </c>
      <c r="M7490" s="164" t="s">
        <v>525</v>
      </c>
      <c r="N7490" s="164" t="s">
        <v>569</v>
      </c>
    </row>
    <row r="7491" spans="1:14" s="164" customFormat="1" ht="15" x14ac:dyDescent="0.15">
      <c r="A7491" s="164" t="s">
        <v>521</v>
      </c>
      <c r="B7491" s="164" t="s">
        <v>647</v>
      </c>
      <c r="C7491" s="164" t="s">
        <v>523</v>
      </c>
      <c r="D7491" s="164" t="s">
        <v>525</v>
      </c>
      <c r="E7491" s="164" t="s">
        <v>531</v>
      </c>
      <c r="F7491" s="193">
        <v>45691</v>
      </c>
      <c r="G7491" s="164" t="s">
        <v>651</v>
      </c>
      <c r="H7491" s="194">
        <v>745228</v>
      </c>
      <c r="I7491" s="164" t="s">
        <v>16</v>
      </c>
      <c r="L7491" s="164">
        <v>2024</v>
      </c>
      <c r="M7491" s="164" t="s">
        <v>525</v>
      </c>
      <c r="N7491" s="164" t="s">
        <v>569</v>
      </c>
    </row>
    <row r="7492" spans="1:14" s="164" customFormat="1" ht="15" x14ac:dyDescent="0.15">
      <c r="A7492" s="164" t="s">
        <v>521</v>
      </c>
      <c r="B7492" s="164" t="s">
        <v>647</v>
      </c>
      <c r="C7492" s="164" t="s">
        <v>523</v>
      </c>
      <c r="D7492" s="164" t="s">
        <v>525</v>
      </c>
      <c r="E7492" s="164" t="s">
        <v>525</v>
      </c>
      <c r="F7492" s="193">
        <v>45691</v>
      </c>
      <c r="G7492" s="164" t="s">
        <v>649</v>
      </c>
      <c r="H7492" s="194">
        <v>777370</v>
      </c>
      <c r="I7492" s="164" t="s">
        <v>16</v>
      </c>
      <c r="L7492" s="164">
        <v>2024</v>
      </c>
      <c r="M7492" s="164" t="s">
        <v>525</v>
      </c>
      <c r="N7492" s="164" t="s">
        <v>569</v>
      </c>
    </row>
    <row r="7493" spans="1:14" s="164" customFormat="1" ht="15" x14ac:dyDescent="0.15">
      <c r="A7493" s="164" t="s">
        <v>521</v>
      </c>
      <c r="B7493" s="164" t="s">
        <v>647</v>
      </c>
      <c r="C7493" s="164" t="s">
        <v>523</v>
      </c>
      <c r="D7493" s="164" t="s">
        <v>525</v>
      </c>
      <c r="E7493" s="164" t="s">
        <v>531</v>
      </c>
      <c r="F7493" s="193">
        <v>45691</v>
      </c>
      <c r="G7493" s="164" t="s">
        <v>649</v>
      </c>
      <c r="H7493" s="194">
        <v>469414</v>
      </c>
      <c r="I7493" s="164" t="s">
        <v>16</v>
      </c>
      <c r="L7493" s="164">
        <v>2024</v>
      </c>
      <c r="M7493" s="164" t="s">
        <v>525</v>
      </c>
      <c r="N7493" s="164" t="s">
        <v>569</v>
      </c>
    </row>
    <row r="7494" spans="1:14" s="164" customFormat="1" ht="15" x14ac:dyDescent="0.15">
      <c r="A7494" s="164" t="s">
        <v>521</v>
      </c>
      <c r="B7494" s="164" t="s">
        <v>647</v>
      </c>
      <c r="C7494" s="164" t="s">
        <v>523</v>
      </c>
      <c r="D7494" s="164" t="s">
        <v>525</v>
      </c>
      <c r="E7494" s="164" t="s">
        <v>519</v>
      </c>
      <c r="F7494" s="193">
        <v>45689</v>
      </c>
      <c r="G7494" s="164" t="s">
        <v>650</v>
      </c>
      <c r="H7494" s="194">
        <v>111197</v>
      </c>
      <c r="I7494" s="164" t="s">
        <v>16</v>
      </c>
      <c r="L7494" s="164">
        <v>2024</v>
      </c>
      <c r="M7494" s="164" t="s">
        <v>525</v>
      </c>
      <c r="N7494" s="164" t="s">
        <v>569</v>
      </c>
    </row>
    <row r="7495" spans="1:14" s="164" customFormat="1" ht="15" x14ac:dyDescent="0.15">
      <c r="A7495" s="164" t="s">
        <v>521</v>
      </c>
      <c r="B7495" s="164" t="s">
        <v>647</v>
      </c>
      <c r="C7495" s="164" t="s">
        <v>523</v>
      </c>
      <c r="D7495" s="164" t="s">
        <v>525</v>
      </c>
      <c r="E7495" s="164" t="s">
        <v>517</v>
      </c>
      <c r="F7495" s="193">
        <v>45689</v>
      </c>
      <c r="G7495" s="164" t="s">
        <v>650</v>
      </c>
      <c r="H7495" s="194">
        <v>42108</v>
      </c>
      <c r="I7495" s="164" t="s">
        <v>16</v>
      </c>
      <c r="L7495" s="164">
        <v>2024</v>
      </c>
      <c r="M7495" s="164" t="s">
        <v>525</v>
      </c>
      <c r="N7495" s="164" t="s">
        <v>569</v>
      </c>
    </row>
    <row r="7496" spans="1:14" s="164" customFormat="1" ht="15" x14ac:dyDescent="0.15">
      <c r="A7496" s="164" t="s">
        <v>521</v>
      </c>
      <c r="B7496" s="164" t="s">
        <v>617</v>
      </c>
      <c r="C7496" s="164" t="s">
        <v>523</v>
      </c>
      <c r="D7496" s="164" t="s">
        <v>525</v>
      </c>
      <c r="E7496" s="164" t="s">
        <v>531</v>
      </c>
      <c r="F7496" s="193">
        <v>45688</v>
      </c>
      <c r="G7496" s="164" t="s">
        <v>620</v>
      </c>
      <c r="H7496" s="194">
        <v>126522</v>
      </c>
      <c r="I7496" s="164" t="s">
        <v>22</v>
      </c>
      <c r="L7496" s="164">
        <v>2024</v>
      </c>
      <c r="M7496" s="164" t="s">
        <v>525</v>
      </c>
      <c r="N7496" s="164" t="s">
        <v>569</v>
      </c>
    </row>
    <row r="7497" spans="1:14" s="164" customFormat="1" ht="15" x14ac:dyDescent="0.15">
      <c r="A7497" s="164" t="s">
        <v>521</v>
      </c>
      <c r="B7497" s="164" t="s">
        <v>617</v>
      </c>
      <c r="C7497" s="164" t="s">
        <v>523</v>
      </c>
      <c r="D7497" s="164" t="s">
        <v>525</v>
      </c>
      <c r="E7497" s="164" t="s">
        <v>531</v>
      </c>
      <c r="F7497" s="193">
        <v>45688</v>
      </c>
      <c r="G7497" s="164" t="s">
        <v>587</v>
      </c>
      <c r="H7497" s="194">
        <v>424948</v>
      </c>
      <c r="I7497" s="164" t="s">
        <v>22</v>
      </c>
      <c r="L7497" s="164">
        <v>2024</v>
      </c>
      <c r="M7497" s="164" t="s">
        <v>525</v>
      </c>
      <c r="N7497" s="164" t="s">
        <v>569</v>
      </c>
    </row>
    <row r="7498" spans="1:14" s="164" customFormat="1" ht="15" x14ac:dyDescent="0.15">
      <c r="A7498" s="164" t="s">
        <v>521</v>
      </c>
      <c r="B7498" s="164" t="s">
        <v>617</v>
      </c>
      <c r="C7498" s="164" t="s">
        <v>523</v>
      </c>
      <c r="D7498" s="164" t="s">
        <v>525</v>
      </c>
      <c r="E7498" s="164" t="s">
        <v>531</v>
      </c>
      <c r="F7498" s="193">
        <v>45688</v>
      </c>
      <c r="G7498" s="164" t="s">
        <v>568</v>
      </c>
      <c r="H7498" s="194">
        <v>73656</v>
      </c>
      <c r="I7498" s="164" t="s">
        <v>22</v>
      </c>
      <c r="L7498" s="164">
        <v>2024</v>
      </c>
      <c r="M7498" s="164" t="s">
        <v>525</v>
      </c>
      <c r="N7498" s="164" t="s">
        <v>569</v>
      </c>
    </row>
    <row r="7499" spans="1:14" s="164" customFormat="1" ht="15" x14ac:dyDescent="0.15">
      <c r="A7499" s="164" t="s">
        <v>521</v>
      </c>
      <c r="B7499" s="164" t="s">
        <v>603</v>
      </c>
      <c r="C7499" s="164" t="s">
        <v>523</v>
      </c>
      <c r="D7499" s="164" t="s">
        <v>525</v>
      </c>
      <c r="E7499" s="164" t="s">
        <v>525</v>
      </c>
      <c r="F7499" s="193">
        <v>45688</v>
      </c>
      <c r="G7499" s="164" t="s">
        <v>604</v>
      </c>
      <c r="H7499" s="194">
        <v>13279</v>
      </c>
      <c r="I7499" s="164" t="s">
        <v>22</v>
      </c>
      <c r="L7499" s="164">
        <v>2024</v>
      </c>
      <c r="M7499" s="164" t="s">
        <v>525</v>
      </c>
      <c r="N7499" s="164" t="s">
        <v>569</v>
      </c>
    </row>
    <row r="7500" spans="1:14" s="164" customFormat="1" ht="15" x14ac:dyDescent="0.15">
      <c r="A7500" s="164" t="s">
        <v>521</v>
      </c>
      <c r="B7500" s="164" t="s">
        <v>617</v>
      </c>
      <c r="C7500" s="164" t="s">
        <v>523</v>
      </c>
      <c r="D7500" s="164" t="s">
        <v>525</v>
      </c>
      <c r="E7500" s="164" t="s">
        <v>525</v>
      </c>
      <c r="F7500" s="193">
        <v>45688</v>
      </c>
      <c r="G7500" s="164" t="s">
        <v>23</v>
      </c>
      <c r="H7500" s="194">
        <v>84436</v>
      </c>
      <c r="I7500" s="164" t="s">
        <v>22</v>
      </c>
      <c r="L7500" s="164">
        <v>2024</v>
      </c>
      <c r="M7500" s="164" t="s">
        <v>525</v>
      </c>
      <c r="N7500" s="164" t="s">
        <v>569</v>
      </c>
    </row>
    <row r="7501" spans="1:14" s="164" customFormat="1" ht="15" x14ac:dyDescent="0.15">
      <c r="A7501" s="164" t="s">
        <v>521</v>
      </c>
      <c r="B7501" s="164" t="s">
        <v>586</v>
      </c>
      <c r="C7501" s="164" t="s">
        <v>523</v>
      </c>
      <c r="D7501" s="164" t="s">
        <v>525</v>
      </c>
      <c r="E7501" s="164" t="s">
        <v>531</v>
      </c>
      <c r="F7501" s="193">
        <v>45688</v>
      </c>
      <c r="G7501" s="164" t="s">
        <v>23</v>
      </c>
      <c r="H7501" s="194">
        <v>176092</v>
      </c>
      <c r="I7501" s="164" t="s">
        <v>22</v>
      </c>
      <c r="L7501" s="164">
        <v>2024</v>
      </c>
      <c r="M7501" s="164" t="s">
        <v>525</v>
      </c>
      <c r="N7501" s="164" t="s">
        <v>569</v>
      </c>
    </row>
    <row r="7502" spans="1:14" s="164" customFormat="1" ht="15" x14ac:dyDescent="0.15">
      <c r="A7502" s="164" t="s">
        <v>521</v>
      </c>
      <c r="B7502" s="164" t="s">
        <v>647</v>
      </c>
      <c r="C7502" s="164" t="s">
        <v>523</v>
      </c>
      <c r="D7502" s="164" t="s">
        <v>525</v>
      </c>
      <c r="E7502" s="164" t="s">
        <v>525</v>
      </c>
      <c r="F7502" s="193">
        <v>45688</v>
      </c>
      <c r="G7502" s="164" t="s">
        <v>650</v>
      </c>
      <c r="H7502" s="194">
        <v>386833</v>
      </c>
      <c r="I7502" s="164" t="s">
        <v>16</v>
      </c>
      <c r="L7502" s="164">
        <v>2024</v>
      </c>
      <c r="M7502" s="164" t="s">
        <v>525</v>
      </c>
      <c r="N7502" s="164" t="s">
        <v>569</v>
      </c>
    </row>
    <row r="7503" spans="1:14" s="164" customFormat="1" ht="15" x14ac:dyDescent="0.15">
      <c r="A7503" s="164" t="s">
        <v>521</v>
      </c>
      <c r="B7503" s="164" t="s">
        <v>647</v>
      </c>
      <c r="C7503" s="164" t="s">
        <v>523</v>
      </c>
      <c r="D7503" s="164" t="s">
        <v>525</v>
      </c>
      <c r="E7503" s="164" t="s">
        <v>519</v>
      </c>
      <c r="F7503" s="193">
        <v>45688</v>
      </c>
      <c r="G7503" s="164" t="s">
        <v>650</v>
      </c>
      <c r="H7503" s="194">
        <v>500892</v>
      </c>
      <c r="I7503" s="164" t="s">
        <v>16</v>
      </c>
      <c r="L7503" s="164">
        <v>2024</v>
      </c>
      <c r="M7503" s="164" t="s">
        <v>525</v>
      </c>
      <c r="N7503" s="164" t="s">
        <v>569</v>
      </c>
    </row>
    <row r="7504" spans="1:14" s="164" customFormat="1" ht="15" x14ac:dyDescent="0.15">
      <c r="A7504" s="164" t="s">
        <v>521</v>
      </c>
      <c r="B7504" s="164" t="s">
        <v>647</v>
      </c>
      <c r="C7504" s="164" t="s">
        <v>535</v>
      </c>
      <c r="D7504" s="164" t="s">
        <v>525</v>
      </c>
      <c r="E7504" s="164" t="s">
        <v>531</v>
      </c>
      <c r="F7504" s="193">
        <v>45688</v>
      </c>
      <c r="G7504" s="164" t="s">
        <v>650</v>
      </c>
      <c r="H7504" s="194">
        <v>40174</v>
      </c>
      <c r="I7504" s="164" t="s">
        <v>16</v>
      </c>
      <c r="L7504" s="164">
        <v>2024</v>
      </c>
      <c r="M7504" s="164" t="s">
        <v>525</v>
      </c>
      <c r="N7504" s="164" t="s">
        <v>569</v>
      </c>
    </row>
    <row r="7505" spans="1:14" s="164" customFormat="1" ht="15" x14ac:dyDescent="0.15">
      <c r="A7505" s="164" t="s">
        <v>521</v>
      </c>
      <c r="B7505" s="164" t="s">
        <v>647</v>
      </c>
      <c r="C7505" s="164" t="s">
        <v>523</v>
      </c>
      <c r="D7505" s="164" t="s">
        <v>525</v>
      </c>
      <c r="E7505" s="164" t="s">
        <v>531</v>
      </c>
      <c r="F7505" s="193">
        <v>45688</v>
      </c>
      <c r="G7505" s="164" t="s">
        <v>650</v>
      </c>
      <c r="H7505" s="194">
        <v>896064</v>
      </c>
      <c r="I7505" s="164" t="s">
        <v>16</v>
      </c>
      <c r="L7505" s="164">
        <v>2024</v>
      </c>
      <c r="M7505" s="164" t="s">
        <v>525</v>
      </c>
      <c r="N7505" s="164" t="s">
        <v>569</v>
      </c>
    </row>
    <row r="7506" spans="1:14" s="164" customFormat="1" ht="15" x14ac:dyDescent="0.15">
      <c r="A7506" s="164" t="s">
        <v>521</v>
      </c>
      <c r="B7506" s="164" t="s">
        <v>647</v>
      </c>
      <c r="C7506" s="164" t="s">
        <v>523</v>
      </c>
      <c r="D7506" s="164" t="s">
        <v>525</v>
      </c>
      <c r="E7506" s="164" t="s">
        <v>525</v>
      </c>
      <c r="F7506" s="193">
        <v>45688</v>
      </c>
      <c r="G7506" s="164" t="s">
        <v>648</v>
      </c>
      <c r="H7506" s="194">
        <v>24385</v>
      </c>
      <c r="I7506" s="164" t="s">
        <v>16</v>
      </c>
      <c r="L7506" s="164">
        <v>2024</v>
      </c>
      <c r="M7506" s="164" t="s">
        <v>525</v>
      </c>
      <c r="N7506" s="164" t="s">
        <v>569</v>
      </c>
    </row>
    <row r="7507" spans="1:14" s="164" customFormat="1" ht="15" x14ac:dyDescent="0.15">
      <c r="A7507" s="164" t="s">
        <v>521</v>
      </c>
      <c r="B7507" s="164" t="s">
        <v>617</v>
      </c>
      <c r="C7507" s="164" t="s">
        <v>523</v>
      </c>
      <c r="D7507" s="164" t="s">
        <v>525</v>
      </c>
      <c r="E7507" s="164" t="s">
        <v>519</v>
      </c>
      <c r="F7507" s="193">
        <v>45688</v>
      </c>
      <c r="G7507" s="164" t="s">
        <v>651</v>
      </c>
      <c r="H7507" s="194">
        <v>47135</v>
      </c>
      <c r="I7507" s="164" t="s">
        <v>16</v>
      </c>
      <c r="L7507" s="164">
        <v>2024</v>
      </c>
      <c r="M7507" s="164" t="s">
        <v>525</v>
      </c>
      <c r="N7507" s="164" t="s">
        <v>569</v>
      </c>
    </row>
    <row r="7508" spans="1:14" s="164" customFormat="1" ht="15" x14ac:dyDescent="0.15">
      <c r="A7508" s="164" t="s">
        <v>521</v>
      </c>
      <c r="B7508" s="164" t="s">
        <v>647</v>
      </c>
      <c r="C7508" s="164" t="s">
        <v>523</v>
      </c>
      <c r="D7508" s="164" t="s">
        <v>525</v>
      </c>
      <c r="E7508" s="164" t="s">
        <v>525</v>
      </c>
      <c r="F7508" s="193">
        <v>45688</v>
      </c>
      <c r="G7508" s="164" t="s">
        <v>651</v>
      </c>
      <c r="H7508" s="194">
        <v>77440</v>
      </c>
      <c r="I7508" s="164" t="s">
        <v>16</v>
      </c>
      <c r="L7508" s="164">
        <v>2024</v>
      </c>
      <c r="M7508" s="164" t="s">
        <v>525</v>
      </c>
      <c r="N7508" s="164" t="s">
        <v>569</v>
      </c>
    </row>
    <row r="7509" spans="1:14" s="164" customFormat="1" ht="15" x14ac:dyDescent="0.15">
      <c r="A7509" s="164" t="s">
        <v>521</v>
      </c>
      <c r="B7509" s="164" t="s">
        <v>647</v>
      </c>
      <c r="C7509" s="164" t="s">
        <v>523</v>
      </c>
      <c r="D7509" s="164" t="s">
        <v>525</v>
      </c>
      <c r="E7509" s="164" t="s">
        <v>531</v>
      </c>
      <c r="F7509" s="193">
        <v>45688</v>
      </c>
      <c r="G7509" s="164" t="s">
        <v>651</v>
      </c>
      <c r="H7509" s="194">
        <v>134482</v>
      </c>
      <c r="I7509" s="164" t="s">
        <v>16</v>
      </c>
      <c r="L7509" s="164">
        <v>2024</v>
      </c>
      <c r="M7509" s="164" t="s">
        <v>525</v>
      </c>
      <c r="N7509" s="164" t="s">
        <v>569</v>
      </c>
    </row>
    <row r="7510" spans="1:14" s="164" customFormat="1" ht="15" x14ac:dyDescent="0.15">
      <c r="A7510" s="164" t="s">
        <v>521</v>
      </c>
      <c r="B7510" s="164" t="s">
        <v>647</v>
      </c>
      <c r="C7510" s="164" t="s">
        <v>523</v>
      </c>
      <c r="D7510" s="164" t="s">
        <v>525</v>
      </c>
      <c r="E7510" s="164" t="s">
        <v>525</v>
      </c>
      <c r="F7510" s="193">
        <v>45688</v>
      </c>
      <c r="G7510" s="164" t="s">
        <v>649</v>
      </c>
      <c r="H7510" s="194">
        <v>608276</v>
      </c>
      <c r="I7510" s="164" t="s">
        <v>16</v>
      </c>
      <c r="L7510" s="164">
        <v>2024</v>
      </c>
      <c r="M7510" s="164" t="s">
        <v>525</v>
      </c>
      <c r="N7510" s="164" t="s">
        <v>569</v>
      </c>
    </row>
    <row r="7511" spans="1:14" s="164" customFormat="1" ht="15" x14ac:dyDescent="0.15">
      <c r="A7511" s="164" t="s">
        <v>521</v>
      </c>
      <c r="B7511" s="164" t="s">
        <v>617</v>
      </c>
      <c r="C7511" s="164" t="s">
        <v>523</v>
      </c>
      <c r="D7511" s="164" t="s">
        <v>525</v>
      </c>
      <c r="E7511" s="164" t="s">
        <v>525</v>
      </c>
      <c r="F7511" s="193">
        <v>45687</v>
      </c>
      <c r="G7511" s="164" t="s">
        <v>568</v>
      </c>
      <c r="H7511" s="194">
        <v>557911</v>
      </c>
      <c r="I7511" s="164" t="s">
        <v>22</v>
      </c>
      <c r="L7511" s="164">
        <v>2024</v>
      </c>
      <c r="M7511" s="164" t="s">
        <v>525</v>
      </c>
      <c r="N7511" s="164" t="s">
        <v>569</v>
      </c>
    </row>
    <row r="7512" spans="1:14" s="164" customFormat="1" ht="15" x14ac:dyDescent="0.15">
      <c r="A7512" s="164" t="s">
        <v>521</v>
      </c>
      <c r="B7512" s="164" t="s">
        <v>647</v>
      </c>
      <c r="C7512" s="164" t="s">
        <v>523</v>
      </c>
      <c r="D7512" s="164" t="s">
        <v>525</v>
      </c>
      <c r="E7512" s="164" t="s">
        <v>525</v>
      </c>
      <c r="F7512" s="193">
        <v>45687</v>
      </c>
      <c r="G7512" s="164" t="s">
        <v>650</v>
      </c>
      <c r="H7512" s="194">
        <v>1429606</v>
      </c>
      <c r="I7512" s="164" t="s">
        <v>16</v>
      </c>
      <c r="L7512" s="164">
        <v>2024</v>
      </c>
      <c r="M7512" s="164" t="s">
        <v>525</v>
      </c>
      <c r="N7512" s="164" t="s">
        <v>569</v>
      </c>
    </row>
    <row r="7513" spans="1:14" s="164" customFormat="1" ht="15" x14ac:dyDescent="0.15">
      <c r="A7513" s="164" t="s">
        <v>521</v>
      </c>
      <c r="B7513" s="164" t="s">
        <v>586</v>
      </c>
      <c r="C7513" s="164" t="s">
        <v>523</v>
      </c>
      <c r="D7513" s="164" t="s">
        <v>525</v>
      </c>
      <c r="E7513" s="164" t="s">
        <v>525</v>
      </c>
      <c r="F7513" s="193">
        <v>45687</v>
      </c>
      <c r="G7513" s="164" t="s">
        <v>568</v>
      </c>
      <c r="H7513" s="194">
        <v>330389</v>
      </c>
      <c r="I7513" s="164" t="s">
        <v>22</v>
      </c>
      <c r="L7513" s="164">
        <v>2024</v>
      </c>
      <c r="M7513" s="164" t="s">
        <v>525</v>
      </c>
      <c r="N7513" s="164" t="s">
        <v>569</v>
      </c>
    </row>
    <row r="7514" spans="1:14" s="164" customFormat="1" ht="15" x14ac:dyDescent="0.15">
      <c r="A7514" s="164" t="s">
        <v>521</v>
      </c>
      <c r="B7514" s="164" t="s">
        <v>647</v>
      </c>
      <c r="C7514" s="164" t="s">
        <v>535</v>
      </c>
      <c r="D7514" s="164" t="s">
        <v>525</v>
      </c>
      <c r="E7514" s="164" t="s">
        <v>519</v>
      </c>
      <c r="F7514" s="193">
        <v>45687</v>
      </c>
      <c r="G7514" s="164" t="s">
        <v>650</v>
      </c>
      <c r="H7514" s="194">
        <v>24310</v>
      </c>
      <c r="I7514" s="164" t="s">
        <v>16</v>
      </c>
      <c r="L7514" s="164">
        <v>2024</v>
      </c>
      <c r="M7514" s="164" t="s">
        <v>525</v>
      </c>
      <c r="N7514" s="164" t="s">
        <v>569</v>
      </c>
    </row>
    <row r="7515" spans="1:14" s="164" customFormat="1" ht="15" x14ac:dyDescent="0.15">
      <c r="A7515" s="164" t="s">
        <v>521</v>
      </c>
      <c r="B7515" s="164" t="s">
        <v>617</v>
      </c>
      <c r="C7515" s="164" t="s">
        <v>523</v>
      </c>
      <c r="D7515" s="164" t="s">
        <v>525</v>
      </c>
      <c r="E7515" s="164" t="s">
        <v>525</v>
      </c>
      <c r="F7515" s="193">
        <v>45687</v>
      </c>
      <c r="G7515" s="164" t="s">
        <v>589</v>
      </c>
      <c r="H7515" s="194">
        <v>446096</v>
      </c>
      <c r="I7515" s="164" t="s">
        <v>22</v>
      </c>
      <c r="L7515" s="164">
        <v>2024</v>
      </c>
      <c r="M7515" s="164" t="s">
        <v>525</v>
      </c>
      <c r="N7515" s="164" t="s">
        <v>569</v>
      </c>
    </row>
    <row r="7516" spans="1:14" s="164" customFormat="1" ht="15" x14ac:dyDescent="0.15">
      <c r="A7516" s="164" t="s">
        <v>521</v>
      </c>
      <c r="B7516" s="164" t="s">
        <v>647</v>
      </c>
      <c r="C7516" s="164" t="s">
        <v>523</v>
      </c>
      <c r="D7516" s="164" t="s">
        <v>525</v>
      </c>
      <c r="E7516" s="164" t="s">
        <v>519</v>
      </c>
      <c r="F7516" s="193">
        <v>45687</v>
      </c>
      <c r="G7516" s="164" t="s">
        <v>650</v>
      </c>
      <c r="H7516" s="194">
        <v>1332388</v>
      </c>
      <c r="I7516" s="164" t="s">
        <v>16</v>
      </c>
      <c r="L7516" s="164">
        <v>2024</v>
      </c>
      <c r="M7516" s="164" t="s">
        <v>525</v>
      </c>
      <c r="N7516" s="164" t="s">
        <v>569</v>
      </c>
    </row>
    <row r="7517" spans="1:14" s="164" customFormat="1" ht="15" x14ac:dyDescent="0.15">
      <c r="A7517" s="164" t="s">
        <v>521</v>
      </c>
      <c r="B7517" s="164" t="s">
        <v>603</v>
      </c>
      <c r="C7517" s="164" t="s">
        <v>523</v>
      </c>
      <c r="D7517" s="164" t="s">
        <v>525</v>
      </c>
      <c r="E7517" s="164" t="s">
        <v>525</v>
      </c>
      <c r="F7517" s="193">
        <v>45687</v>
      </c>
      <c r="G7517" s="164" t="s">
        <v>604</v>
      </c>
      <c r="H7517" s="194">
        <v>35132</v>
      </c>
      <c r="I7517" s="164" t="s">
        <v>22</v>
      </c>
      <c r="L7517" s="164">
        <v>2024</v>
      </c>
      <c r="M7517" s="164" t="s">
        <v>525</v>
      </c>
      <c r="N7517" s="164" t="s">
        <v>569</v>
      </c>
    </row>
    <row r="7518" spans="1:14" s="164" customFormat="1" ht="15" x14ac:dyDescent="0.15">
      <c r="A7518" s="164" t="s">
        <v>521</v>
      </c>
      <c r="B7518" s="164" t="s">
        <v>647</v>
      </c>
      <c r="C7518" s="164" t="s">
        <v>535</v>
      </c>
      <c r="D7518" s="164" t="s">
        <v>525</v>
      </c>
      <c r="E7518" s="164" t="s">
        <v>531</v>
      </c>
      <c r="F7518" s="193">
        <v>45687</v>
      </c>
      <c r="G7518" s="164" t="s">
        <v>650</v>
      </c>
      <c r="H7518" s="194">
        <v>103290</v>
      </c>
      <c r="I7518" s="164" t="s">
        <v>16</v>
      </c>
      <c r="L7518" s="164">
        <v>2024</v>
      </c>
      <c r="M7518" s="164" t="s">
        <v>525</v>
      </c>
      <c r="N7518" s="164" t="s">
        <v>569</v>
      </c>
    </row>
    <row r="7519" spans="1:14" s="164" customFormat="1" ht="15" x14ac:dyDescent="0.15">
      <c r="A7519" s="164" t="s">
        <v>521</v>
      </c>
      <c r="B7519" s="164" t="s">
        <v>617</v>
      </c>
      <c r="C7519" s="164" t="s">
        <v>523</v>
      </c>
      <c r="D7519" s="164" t="s">
        <v>525</v>
      </c>
      <c r="E7519" s="164" t="s">
        <v>525</v>
      </c>
      <c r="F7519" s="193">
        <v>45687</v>
      </c>
      <c r="G7519" s="164" t="s">
        <v>23</v>
      </c>
      <c r="H7519" s="194">
        <v>899052</v>
      </c>
      <c r="I7519" s="164" t="s">
        <v>22</v>
      </c>
      <c r="L7519" s="164">
        <v>2024</v>
      </c>
      <c r="M7519" s="164" t="s">
        <v>525</v>
      </c>
      <c r="N7519" s="164" t="s">
        <v>569</v>
      </c>
    </row>
    <row r="7520" spans="1:14" s="164" customFormat="1" ht="15" x14ac:dyDescent="0.15">
      <c r="A7520" s="164" t="s">
        <v>521</v>
      </c>
      <c r="B7520" s="164" t="s">
        <v>647</v>
      </c>
      <c r="C7520" s="164" t="s">
        <v>523</v>
      </c>
      <c r="D7520" s="164" t="s">
        <v>525</v>
      </c>
      <c r="E7520" s="164" t="s">
        <v>531</v>
      </c>
      <c r="F7520" s="193">
        <v>45687</v>
      </c>
      <c r="G7520" s="164" t="s">
        <v>650</v>
      </c>
      <c r="H7520" s="194">
        <v>1662954</v>
      </c>
      <c r="I7520" s="164" t="s">
        <v>16</v>
      </c>
      <c r="L7520" s="164">
        <v>2024</v>
      </c>
      <c r="M7520" s="164" t="s">
        <v>525</v>
      </c>
      <c r="N7520" s="164" t="s">
        <v>569</v>
      </c>
    </row>
    <row r="7521" spans="1:14" s="164" customFormat="1" ht="15" x14ac:dyDescent="0.15">
      <c r="A7521" s="164" t="s">
        <v>521</v>
      </c>
      <c r="B7521" s="164" t="s">
        <v>617</v>
      </c>
      <c r="C7521" s="164" t="s">
        <v>523</v>
      </c>
      <c r="D7521" s="164" t="s">
        <v>525</v>
      </c>
      <c r="E7521" s="164" t="s">
        <v>531</v>
      </c>
      <c r="F7521" s="193">
        <v>45687</v>
      </c>
      <c r="G7521" s="164" t="s">
        <v>23</v>
      </c>
      <c r="H7521" s="194">
        <v>1585082</v>
      </c>
      <c r="I7521" s="164" t="s">
        <v>22</v>
      </c>
      <c r="L7521" s="164">
        <v>2024</v>
      </c>
      <c r="M7521" s="164" t="s">
        <v>525</v>
      </c>
      <c r="N7521" s="164" t="s">
        <v>569</v>
      </c>
    </row>
    <row r="7522" spans="1:14" s="164" customFormat="1" ht="15" x14ac:dyDescent="0.15">
      <c r="A7522" s="164" t="s">
        <v>521</v>
      </c>
      <c r="B7522" s="164" t="s">
        <v>647</v>
      </c>
      <c r="C7522" s="164" t="s">
        <v>523</v>
      </c>
      <c r="D7522" s="164" t="s">
        <v>525</v>
      </c>
      <c r="E7522" s="164" t="s">
        <v>525</v>
      </c>
      <c r="F7522" s="193">
        <v>45687</v>
      </c>
      <c r="G7522" s="164" t="s">
        <v>648</v>
      </c>
      <c r="H7522" s="194">
        <v>11636</v>
      </c>
      <c r="I7522" s="164" t="s">
        <v>16</v>
      </c>
      <c r="L7522" s="164">
        <v>2024</v>
      </c>
      <c r="M7522" s="164" t="s">
        <v>525</v>
      </c>
      <c r="N7522" s="164" t="s">
        <v>569</v>
      </c>
    </row>
    <row r="7523" spans="1:14" s="164" customFormat="1" ht="15" x14ac:dyDescent="0.15">
      <c r="A7523" s="164" t="s">
        <v>521</v>
      </c>
      <c r="B7523" s="164" t="s">
        <v>586</v>
      </c>
      <c r="C7523" s="164" t="s">
        <v>523</v>
      </c>
      <c r="D7523" s="164" t="s">
        <v>525</v>
      </c>
      <c r="E7523" s="164" t="s">
        <v>531</v>
      </c>
      <c r="F7523" s="193">
        <v>45687</v>
      </c>
      <c r="G7523" s="164" t="s">
        <v>23</v>
      </c>
      <c r="H7523" s="194">
        <v>87318</v>
      </c>
      <c r="I7523" s="164" t="s">
        <v>22</v>
      </c>
      <c r="L7523" s="164">
        <v>2024</v>
      </c>
      <c r="M7523" s="164" t="s">
        <v>525</v>
      </c>
      <c r="N7523" s="164" t="s">
        <v>569</v>
      </c>
    </row>
    <row r="7524" spans="1:14" s="164" customFormat="1" ht="15" x14ac:dyDescent="0.15">
      <c r="A7524" s="164" t="s">
        <v>521</v>
      </c>
      <c r="B7524" s="164" t="s">
        <v>647</v>
      </c>
      <c r="C7524" s="164" t="s">
        <v>523</v>
      </c>
      <c r="D7524" s="164" t="s">
        <v>525</v>
      </c>
      <c r="E7524" s="164" t="s">
        <v>531</v>
      </c>
      <c r="F7524" s="193">
        <v>45687</v>
      </c>
      <c r="G7524" s="164" t="s">
        <v>648</v>
      </c>
      <c r="H7524" s="194">
        <v>34417</v>
      </c>
      <c r="I7524" s="164" t="s">
        <v>16</v>
      </c>
      <c r="L7524" s="164">
        <v>2024</v>
      </c>
      <c r="M7524" s="164" t="s">
        <v>525</v>
      </c>
      <c r="N7524" s="164" t="s">
        <v>569</v>
      </c>
    </row>
    <row r="7525" spans="1:14" s="164" customFormat="1" ht="15" x14ac:dyDescent="0.15">
      <c r="A7525" s="164" t="s">
        <v>521</v>
      </c>
      <c r="B7525" s="164" t="s">
        <v>617</v>
      </c>
      <c r="C7525" s="164" t="s">
        <v>523</v>
      </c>
      <c r="D7525" s="164" t="s">
        <v>525</v>
      </c>
      <c r="E7525" s="164" t="s">
        <v>531</v>
      </c>
      <c r="F7525" s="193">
        <v>45687</v>
      </c>
      <c r="G7525" s="164" t="s">
        <v>621</v>
      </c>
      <c r="H7525" s="194">
        <v>440000</v>
      </c>
      <c r="I7525" s="164" t="s">
        <v>22</v>
      </c>
      <c r="L7525" s="164">
        <v>2024</v>
      </c>
      <c r="M7525" s="164" t="s">
        <v>525</v>
      </c>
      <c r="N7525" s="164" t="s">
        <v>569</v>
      </c>
    </row>
    <row r="7526" spans="1:14" s="164" customFormat="1" ht="15" x14ac:dyDescent="0.15">
      <c r="A7526" s="164" t="s">
        <v>521</v>
      </c>
      <c r="B7526" s="164" t="s">
        <v>617</v>
      </c>
      <c r="C7526" s="164" t="s">
        <v>523</v>
      </c>
      <c r="D7526" s="164" t="s">
        <v>525</v>
      </c>
      <c r="E7526" s="164" t="s">
        <v>519</v>
      </c>
      <c r="F7526" s="193">
        <v>45687</v>
      </c>
      <c r="G7526" s="164" t="s">
        <v>651</v>
      </c>
      <c r="H7526" s="194">
        <v>47135</v>
      </c>
      <c r="I7526" s="164" t="s">
        <v>16</v>
      </c>
      <c r="L7526" s="164">
        <v>2024</v>
      </c>
      <c r="M7526" s="164" t="s">
        <v>525</v>
      </c>
      <c r="N7526" s="164" t="s">
        <v>569</v>
      </c>
    </row>
    <row r="7527" spans="1:14" s="164" customFormat="1" ht="15" x14ac:dyDescent="0.15">
      <c r="A7527" s="164" t="s">
        <v>521</v>
      </c>
      <c r="B7527" s="164" t="s">
        <v>638</v>
      </c>
      <c r="C7527" s="164" t="s">
        <v>523</v>
      </c>
      <c r="D7527" s="164" t="s">
        <v>525</v>
      </c>
      <c r="E7527" s="164" t="s">
        <v>531</v>
      </c>
      <c r="F7527" s="193">
        <v>45687</v>
      </c>
      <c r="G7527" s="164" t="s">
        <v>621</v>
      </c>
      <c r="H7527" s="194">
        <v>9750</v>
      </c>
      <c r="I7527" s="164" t="s">
        <v>22</v>
      </c>
      <c r="L7527" s="164">
        <v>2024</v>
      </c>
      <c r="M7527" s="164" t="s">
        <v>525</v>
      </c>
      <c r="N7527" s="164" t="s">
        <v>569</v>
      </c>
    </row>
    <row r="7528" spans="1:14" s="164" customFormat="1" ht="15" x14ac:dyDescent="0.15">
      <c r="A7528" s="164" t="s">
        <v>521</v>
      </c>
      <c r="B7528" s="164" t="s">
        <v>647</v>
      </c>
      <c r="C7528" s="164" t="s">
        <v>523</v>
      </c>
      <c r="D7528" s="164" t="s">
        <v>525</v>
      </c>
      <c r="E7528" s="164" t="s">
        <v>525</v>
      </c>
      <c r="F7528" s="193">
        <v>45687</v>
      </c>
      <c r="G7528" s="164" t="s">
        <v>651</v>
      </c>
      <c r="H7528" s="194">
        <v>166283</v>
      </c>
      <c r="I7528" s="164" t="s">
        <v>16</v>
      </c>
      <c r="L7528" s="164">
        <v>2024</v>
      </c>
      <c r="M7528" s="164" t="s">
        <v>525</v>
      </c>
      <c r="N7528" s="164" t="s">
        <v>569</v>
      </c>
    </row>
    <row r="7529" spans="1:14" s="164" customFormat="1" ht="15" x14ac:dyDescent="0.15">
      <c r="A7529" s="164" t="s">
        <v>521</v>
      </c>
      <c r="B7529" s="164" t="s">
        <v>586</v>
      </c>
      <c r="C7529" s="164" t="s">
        <v>523</v>
      </c>
      <c r="D7529" s="164" t="s">
        <v>525</v>
      </c>
      <c r="E7529" s="164" t="s">
        <v>531</v>
      </c>
      <c r="F7529" s="193">
        <v>45687</v>
      </c>
      <c r="G7529" s="164" t="s">
        <v>722</v>
      </c>
      <c r="H7529" s="194">
        <v>87166</v>
      </c>
      <c r="I7529" s="164" t="s">
        <v>22</v>
      </c>
      <c r="L7529" s="164">
        <v>2024</v>
      </c>
      <c r="M7529" s="164" t="s">
        <v>525</v>
      </c>
      <c r="N7529" s="164" t="s">
        <v>569</v>
      </c>
    </row>
    <row r="7530" spans="1:14" s="164" customFormat="1" ht="15" x14ac:dyDescent="0.15">
      <c r="A7530" s="164" t="s">
        <v>521</v>
      </c>
      <c r="B7530" s="164" t="s">
        <v>647</v>
      </c>
      <c r="C7530" s="164" t="s">
        <v>523</v>
      </c>
      <c r="D7530" s="164" t="s">
        <v>525</v>
      </c>
      <c r="E7530" s="164" t="s">
        <v>531</v>
      </c>
      <c r="F7530" s="193">
        <v>45687</v>
      </c>
      <c r="G7530" s="164" t="s">
        <v>651</v>
      </c>
      <c r="H7530" s="194">
        <v>912606</v>
      </c>
      <c r="I7530" s="164" t="s">
        <v>16</v>
      </c>
      <c r="L7530" s="164">
        <v>2024</v>
      </c>
      <c r="M7530" s="164" t="s">
        <v>525</v>
      </c>
      <c r="N7530" s="164" t="s">
        <v>569</v>
      </c>
    </row>
    <row r="7531" spans="1:14" s="164" customFormat="1" ht="15" x14ac:dyDescent="0.15">
      <c r="A7531" s="164" t="s">
        <v>521</v>
      </c>
      <c r="B7531" s="164" t="s">
        <v>647</v>
      </c>
      <c r="C7531" s="164" t="s">
        <v>523</v>
      </c>
      <c r="D7531" s="164" t="s">
        <v>525</v>
      </c>
      <c r="E7531" s="164" t="s">
        <v>525</v>
      </c>
      <c r="F7531" s="193">
        <v>45687</v>
      </c>
      <c r="G7531" s="164" t="s">
        <v>649</v>
      </c>
      <c r="H7531" s="194">
        <v>2573261</v>
      </c>
      <c r="I7531" s="164" t="s">
        <v>16</v>
      </c>
      <c r="L7531" s="164">
        <v>2024</v>
      </c>
      <c r="M7531" s="164" t="s">
        <v>525</v>
      </c>
      <c r="N7531" s="164" t="s">
        <v>569</v>
      </c>
    </row>
    <row r="7532" spans="1:14" s="164" customFormat="1" ht="15" x14ac:dyDescent="0.15">
      <c r="A7532" s="164" t="s">
        <v>521</v>
      </c>
      <c r="B7532" s="164" t="s">
        <v>647</v>
      </c>
      <c r="C7532" s="164" t="s">
        <v>523</v>
      </c>
      <c r="D7532" s="164" t="s">
        <v>525</v>
      </c>
      <c r="E7532" s="164" t="s">
        <v>531</v>
      </c>
      <c r="F7532" s="193">
        <v>45687</v>
      </c>
      <c r="G7532" s="164" t="s">
        <v>649</v>
      </c>
      <c r="H7532" s="194">
        <v>153967</v>
      </c>
      <c r="I7532" s="164" t="s">
        <v>16</v>
      </c>
      <c r="L7532" s="164">
        <v>2024</v>
      </c>
      <c r="M7532" s="164" t="s">
        <v>525</v>
      </c>
      <c r="N7532" s="164" t="s">
        <v>569</v>
      </c>
    </row>
    <row r="7533" spans="1:14" s="164" customFormat="1" ht="15" x14ac:dyDescent="0.15">
      <c r="A7533" s="164" t="s">
        <v>521</v>
      </c>
      <c r="B7533" s="164" t="s">
        <v>647</v>
      </c>
      <c r="C7533" s="164" t="s">
        <v>523</v>
      </c>
      <c r="D7533" s="164" t="s">
        <v>525</v>
      </c>
      <c r="E7533" s="164" t="s">
        <v>525</v>
      </c>
      <c r="F7533" s="193">
        <v>45686</v>
      </c>
      <c r="G7533" s="164" t="s">
        <v>650</v>
      </c>
      <c r="H7533" s="194">
        <v>307492</v>
      </c>
      <c r="I7533" s="164" t="s">
        <v>16</v>
      </c>
      <c r="L7533" s="164">
        <v>2024</v>
      </c>
      <c r="M7533" s="164" t="s">
        <v>525</v>
      </c>
      <c r="N7533" s="164" t="s">
        <v>569</v>
      </c>
    </row>
    <row r="7534" spans="1:14" s="164" customFormat="1" ht="15" x14ac:dyDescent="0.15">
      <c r="A7534" s="164" t="s">
        <v>521</v>
      </c>
      <c r="B7534" s="164" t="s">
        <v>647</v>
      </c>
      <c r="C7534" s="164" t="s">
        <v>535</v>
      </c>
      <c r="D7534" s="164" t="s">
        <v>525</v>
      </c>
      <c r="E7534" s="164" t="s">
        <v>519</v>
      </c>
      <c r="F7534" s="193">
        <v>45686</v>
      </c>
      <c r="G7534" s="164" t="s">
        <v>650</v>
      </c>
      <c r="H7534" s="194">
        <v>16830</v>
      </c>
      <c r="I7534" s="164" t="s">
        <v>16</v>
      </c>
      <c r="L7534" s="164">
        <v>2024</v>
      </c>
      <c r="M7534" s="164" t="s">
        <v>525</v>
      </c>
      <c r="N7534" s="164" t="s">
        <v>569</v>
      </c>
    </row>
    <row r="7535" spans="1:14" s="164" customFormat="1" ht="15" x14ac:dyDescent="0.15">
      <c r="A7535" s="164" t="s">
        <v>521</v>
      </c>
      <c r="B7535" s="164" t="s">
        <v>647</v>
      </c>
      <c r="C7535" s="164" t="s">
        <v>523</v>
      </c>
      <c r="D7535" s="164" t="s">
        <v>525</v>
      </c>
      <c r="E7535" s="164" t="s">
        <v>519</v>
      </c>
      <c r="F7535" s="193">
        <v>45686</v>
      </c>
      <c r="G7535" s="164" t="s">
        <v>650</v>
      </c>
      <c r="H7535" s="194">
        <v>519886</v>
      </c>
      <c r="I7535" s="164" t="s">
        <v>16</v>
      </c>
      <c r="L7535" s="164">
        <v>2024</v>
      </c>
      <c r="M7535" s="164" t="s">
        <v>525</v>
      </c>
      <c r="N7535" s="164" t="s">
        <v>569</v>
      </c>
    </row>
    <row r="7536" spans="1:14" s="164" customFormat="1" ht="15" x14ac:dyDescent="0.15">
      <c r="A7536" s="164" t="s">
        <v>521</v>
      </c>
      <c r="B7536" s="164" t="s">
        <v>647</v>
      </c>
      <c r="C7536" s="164" t="s">
        <v>535</v>
      </c>
      <c r="D7536" s="164" t="s">
        <v>525</v>
      </c>
      <c r="E7536" s="164" t="s">
        <v>531</v>
      </c>
      <c r="F7536" s="193">
        <v>45686</v>
      </c>
      <c r="G7536" s="164" t="s">
        <v>650</v>
      </c>
      <c r="H7536" s="194">
        <v>34100</v>
      </c>
      <c r="I7536" s="164" t="s">
        <v>16</v>
      </c>
      <c r="L7536" s="164">
        <v>2024</v>
      </c>
      <c r="M7536" s="164" t="s">
        <v>525</v>
      </c>
      <c r="N7536" s="164" t="s">
        <v>569</v>
      </c>
    </row>
    <row r="7537" spans="1:14" s="164" customFormat="1" ht="15" x14ac:dyDescent="0.15">
      <c r="A7537" s="164" t="s">
        <v>521</v>
      </c>
      <c r="B7537" s="164" t="s">
        <v>647</v>
      </c>
      <c r="C7537" s="164" t="s">
        <v>523</v>
      </c>
      <c r="D7537" s="164" t="s">
        <v>525</v>
      </c>
      <c r="E7537" s="164" t="s">
        <v>531</v>
      </c>
      <c r="F7537" s="193">
        <v>45686</v>
      </c>
      <c r="G7537" s="164" t="s">
        <v>650</v>
      </c>
      <c r="H7537" s="194">
        <v>1216835</v>
      </c>
      <c r="I7537" s="164" t="s">
        <v>16</v>
      </c>
      <c r="L7537" s="164">
        <v>2024</v>
      </c>
      <c r="M7537" s="164" t="s">
        <v>525</v>
      </c>
      <c r="N7537" s="164" t="s">
        <v>569</v>
      </c>
    </row>
    <row r="7538" spans="1:14" s="164" customFormat="1" ht="15" x14ac:dyDescent="0.15">
      <c r="A7538" s="164" t="s">
        <v>521</v>
      </c>
      <c r="B7538" s="164" t="s">
        <v>647</v>
      </c>
      <c r="C7538" s="164" t="s">
        <v>523</v>
      </c>
      <c r="D7538" s="164" t="s">
        <v>525</v>
      </c>
      <c r="E7538" s="164" t="s">
        <v>525</v>
      </c>
      <c r="F7538" s="193">
        <v>45686</v>
      </c>
      <c r="G7538" s="164" t="s">
        <v>648</v>
      </c>
      <c r="H7538" s="194">
        <v>175203</v>
      </c>
      <c r="I7538" s="164" t="s">
        <v>16</v>
      </c>
      <c r="L7538" s="164">
        <v>2024</v>
      </c>
      <c r="M7538" s="164" t="s">
        <v>525</v>
      </c>
      <c r="N7538" s="164" t="s">
        <v>569</v>
      </c>
    </row>
    <row r="7539" spans="1:14" s="164" customFormat="1" ht="15" x14ac:dyDescent="0.15">
      <c r="A7539" s="164" t="s">
        <v>521</v>
      </c>
      <c r="B7539" s="164" t="s">
        <v>647</v>
      </c>
      <c r="C7539" s="164" t="s">
        <v>535</v>
      </c>
      <c r="D7539" s="164" t="s">
        <v>525</v>
      </c>
      <c r="E7539" s="164" t="s">
        <v>531</v>
      </c>
      <c r="F7539" s="193">
        <v>45686</v>
      </c>
      <c r="G7539" s="164" t="s">
        <v>648</v>
      </c>
      <c r="H7539" s="194">
        <v>1478</v>
      </c>
      <c r="I7539" s="164" t="s">
        <v>16</v>
      </c>
      <c r="L7539" s="164">
        <v>2024</v>
      </c>
      <c r="M7539" s="164" t="s">
        <v>525</v>
      </c>
      <c r="N7539" s="164" t="s">
        <v>569</v>
      </c>
    </row>
    <row r="7540" spans="1:14" s="164" customFormat="1" ht="15" x14ac:dyDescent="0.15">
      <c r="A7540" s="164" t="s">
        <v>521</v>
      </c>
      <c r="B7540" s="164" t="s">
        <v>647</v>
      </c>
      <c r="C7540" s="164" t="s">
        <v>523</v>
      </c>
      <c r="D7540" s="164" t="s">
        <v>525</v>
      </c>
      <c r="E7540" s="164" t="s">
        <v>525</v>
      </c>
      <c r="F7540" s="193">
        <v>45686</v>
      </c>
      <c r="G7540" s="164" t="s">
        <v>651</v>
      </c>
      <c r="H7540" s="194">
        <v>166639</v>
      </c>
      <c r="I7540" s="164" t="s">
        <v>16</v>
      </c>
      <c r="L7540" s="164">
        <v>2024</v>
      </c>
      <c r="M7540" s="164" t="s">
        <v>525</v>
      </c>
      <c r="N7540" s="164" t="s">
        <v>569</v>
      </c>
    </row>
    <row r="7541" spans="1:14" s="164" customFormat="1" ht="15" x14ac:dyDescent="0.15">
      <c r="A7541" s="164" t="s">
        <v>521</v>
      </c>
      <c r="B7541" s="164" t="s">
        <v>647</v>
      </c>
      <c r="C7541" s="164" t="s">
        <v>523</v>
      </c>
      <c r="D7541" s="164" t="s">
        <v>525</v>
      </c>
      <c r="E7541" s="164" t="s">
        <v>531</v>
      </c>
      <c r="F7541" s="193">
        <v>45686</v>
      </c>
      <c r="G7541" s="164" t="s">
        <v>651</v>
      </c>
      <c r="H7541" s="194">
        <v>284328</v>
      </c>
      <c r="I7541" s="164" t="s">
        <v>16</v>
      </c>
      <c r="L7541" s="164">
        <v>2024</v>
      </c>
      <c r="M7541" s="164" t="s">
        <v>525</v>
      </c>
      <c r="N7541" s="164" t="s">
        <v>569</v>
      </c>
    </row>
    <row r="7542" spans="1:14" s="164" customFormat="1" ht="15" x14ac:dyDescent="0.15">
      <c r="A7542" s="164" t="s">
        <v>521</v>
      </c>
      <c r="B7542" s="164" t="s">
        <v>647</v>
      </c>
      <c r="C7542" s="164" t="s">
        <v>523</v>
      </c>
      <c r="D7542" s="164" t="s">
        <v>525</v>
      </c>
      <c r="E7542" s="164" t="s">
        <v>525</v>
      </c>
      <c r="F7542" s="193">
        <v>45686</v>
      </c>
      <c r="G7542" s="164" t="s">
        <v>649</v>
      </c>
      <c r="H7542" s="194">
        <v>311234</v>
      </c>
      <c r="I7542" s="164" t="s">
        <v>16</v>
      </c>
      <c r="L7542" s="164">
        <v>2024</v>
      </c>
      <c r="M7542" s="164" t="s">
        <v>525</v>
      </c>
      <c r="N7542" s="164" t="s">
        <v>569</v>
      </c>
    </row>
    <row r="7543" spans="1:14" s="164" customFormat="1" ht="15" x14ac:dyDescent="0.15">
      <c r="A7543" s="164" t="s">
        <v>521</v>
      </c>
      <c r="B7543" s="164" t="s">
        <v>647</v>
      </c>
      <c r="C7543" s="164" t="s">
        <v>523</v>
      </c>
      <c r="D7543" s="164" t="s">
        <v>525</v>
      </c>
      <c r="E7543" s="164" t="s">
        <v>531</v>
      </c>
      <c r="F7543" s="193">
        <v>45686</v>
      </c>
      <c r="G7543" s="164" t="s">
        <v>649</v>
      </c>
      <c r="H7543" s="194">
        <v>1296856</v>
      </c>
      <c r="I7543" s="164" t="s">
        <v>16</v>
      </c>
      <c r="L7543" s="164">
        <v>2024</v>
      </c>
      <c r="M7543" s="164" t="s">
        <v>525</v>
      </c>
      <c r="N7543" s="164" t="s">
        <v>569</v>
      </c>
    </row>
    <row r="7544" spans="1:14" s="164" customFormat="1" ht="15" x14ac:dyDescent="0.15">
      <c r="A7544" s="164" t="s">
        <v>521</v>
      </c>
      <c r="B7544" s="164" t="s">
        <v>617</v>
      </c>
      <c r="C7544" s="164" t="s">
        <v>523</v>
      </c>
      <c r="D7544" s="164" t="s">
        <v>525</v>
      </c>
      <c r="E7544" s="164" t="s">
        <v>519</v>
      </c>
      <c r="F7544" s="193">
        <v>45686</v>
      </c>
      <c r="G7544" s="164" t="s">
        <v>587</v>
      </c>
      <c r="H7544" s="194">
        <v>39184</v>
      </c>
      <c r="I7544" s="164" t="s">
        <v>22</v>
      </c>
      <c r="L7544" s="164">
        <v>2024</v>
      </c>
      <c r="M7544" s="164" t="s">
        <v>525</v>
      </c>
      <c r="N7544" s="164" t="s">
        <v>569</v>
      </c>
    </row>
    <row r="7545" spans="1:14" s="164" customFormat="1" ht="15" x14ac:dyDescent="0.15">
      <c r="A7545" s="164" t="s">
        <v>521</v>
      </c>
      <c r="B7545" s="164" t="s">
        <v>617</v>
      </c>
      <c r="C7545" s="164" t="s">
        <v>523</v>
      </c>
      <c r="D7545" s="164" t="s">
        <v>525</v>
      </c>
      <c r="E7545" s="164" t="s">
        <v>531</v>
      </c>
      <c r="F7545" s="193">
        <v>45686</v>
      </c>
      <c r="G7545" s="164" t="s">
        <v>587</v>
      </c>
      <c r="H7545" s="194">
        <v>225324</v>
      </c>
      <c r="I7545" s="164" t="s">
        <v>22</v>
      </c>
      <c r="L7545" s="164">
        <v>2024</v>
      </c>
      <c r="M7545" s="164" t="s">
        <v>525</v>
      </c>
      <c r="N7545" s="164" t="s">
        <v>569</v>
      </c>
    </row>
    <row r="7546" spans="1:14" s="164" customFormat="1" ht="15" x14ac:dyDescent="0.15">
      <c r="A7546" s="164" t="s">
        <v>521</v>
      </c>
      <c r="B7546" s="164" t="s">
        <v>617</v>
      </c>
      <c r="C7546" s="164" t="s">
        <v>523</v>
      </c>
      <c r="D7546" s="164" t="s">
        <v>525</v>
      </c>
      <c r="E7546" s="164" t="s">
        <v>531</v>
      </c>
      <c r="F7546" s="193">
        <v>45686</v>
      </c>
      <c r="G7546" s="164" t="s">
        <v>568</v>
      </c>
      <c r="H7546" s="194">
        <v>285120</v>
      </c>
      <c r="I7546" s="164" t="s">
        <v>22</v>
      </c>
      <c r="L7546" s="164">
        <v>2024</v>
      </c>
      <c r="M7546" s="164" t="s">
        <v>525</v>
      </c>
      <c r="N7546" s="164" t="s">
        <v>569</v>
      </c>
    </row>
    <row r="7547" spans="1:14" s="164" customFormat="1" ht="15" x14ac:dyDescent="0.15">
      <c r="A7547" s="164" t="s">
        <v>521</v>
      </c>
      <c r="B7547" s="164" t="s">
        <v>617</v>
      </c>
      <c r="C7547" s="164" t="s">
        <v>523</v>
      </c>
      <c r="D7547" s="164" t="s">
        <v>525</v>
      </c>
      <c r="E7547" s="164" t="s">
        <v>525</v>
      </c>
      <c r="F7547" s="193">
        <v>45686</v>
      </c>
      <c r="G7547" s="164" t="s">
        <v>589</v>
      </c>
      <c r="H7547" s="194">
        <v>262198</v>
      </c>
      <c r="I7547" s="164" t="s">
        <v>22</v>
      </c>
      <c r="L7547" s="164">
        <v>2024</v>
      </c>
      <c r="M7547" s="164" t="s">
        <v>525</v>
      </c>
      <c r="N7547" s="164" t="s">
        <v>569</v>
      </c>
    </row>
    <row r="7548" spans="1:14" s="164" customFormat="1" ht="15" x14ac:dyDescent="0.15">
      <c r="A7548" s="164" t="s">
        <v>521</v>
      </c>
      <c r="B7548" s="164" t="s">
        <v>617</v>
      </c>
      <c r="C7548" s="164" t="s">
        <v>523</v>
      </c>
      <c r="D7548" s="164" t="s">
        <v>525</v>
      </c>
      <c r="E7548" s="164" t="s">
        <v>519</v>
      </c>
      <c r="F7548" s="193">
        <v>45686</v>
      </c>
      <c r="G7548" s="164" t="s">
        <v>589</v>
      </c>
      <c r="H7548" s="194">
        <v>643500</v>
      </c>
      <c r="I7548" s="164" t="s">
        <v>22</v>
      </c>
      <c r="L7548" s="164">
        <v>2024</v>
      </c>
      <c r="M7548" s="164" t="s">
        <v>525</v>
      </c>
      <c r="N7548" s="164" t="s">
        <v>569</v>
      </c>
    </row>
    <row r="7549" spans="1:14" s="164" customFormat="1" ht="15" x14ac:dyDescent="0.15">
      <c r="A7549" s="164" t="s">
        <v>521</v>
      </c>
      <c r="B7549" s="164" t="s">
        <v>617</v>
      </c>
      <c r="C7549" s="164" t="s">
        <v>523</v>
      </c>
      <c r="D7549" s="164" t="s">
        <v>525</v>
      </c>
      <c r="E7549" s="164" t="s">
        <v>531</v>
      </c>
      <c r="F7549" s="193">
        <v>45686</v>
      </c>
      <c r="G7549" s="164" t="s">
        <v>589</v>
      </c>
      <c r="H7549" s="194">
        <v>3384278</v>
      </c>
      <c r="I7549" s="164" t="s">
        <v>22</v>
      </c>
      <c r="L7549" s="164">
        <v>2024</v>
      </c>
      <c r="M7549" s="164" t="s">
        <v>525</v>
      </c>
      <c r="N7549" s="164" t="s">
        <v>569</v>
      </c>
    </row>
    <row r="7550" spans="1:14" s="164" customFormat="1" ht="15" x14ac:dyDescent="0.15">
      <c r="A7550" s="164" t="s">
        <v>521</v>
      </c>
      <c r="B7550" s="164" t="s">
        <v>638</v>
      </c>
      <c r="C7550" s="164" t="s">
        <v>523</v>
      </c>
      <c r="D7550" s="164" t="s">
        <v>525</v>
      </c>
      <c r="E7550" s="164" t="s">
        <v>519</v>
      </c>
      <c r="F7550" s="193">
        <v>45686</v>
      </c>
      <c r="G7550" s="164" t="s">
        <v>589</v>
      </c>
      <c r="H7550" s="194">
        <v>1894750</v>
      </c>
      <c r="I7550" s="164" t="s">
        <v>22</v>
      </c>
      <c r="L7550" s="164">
        <v>2024</v>
      </c>
      <c r="M7550" s="164" t="s">
        <v>525</v>
      </c>
      <c r="N7550" s="164" t="s">
        <v>569</v>
      </c>
    </row>
    <row r="7551" spans="1:14" s="164" customFormat="1" ht="15" x14ac:dyDescent="0.15">
      <c r="A7551" s="164" t="s">
        <v>521</v>
      </c>
      <c r="B7551" s="164" t="s">
        <v>638</v>
      </c>
      <c r="C7551" s="164" t="s">
        <v>523</v>
      </c>
      <c r="D7551" s="164" t="s">
        <v>525</v>
      </c>
      <c r="E7551" s="164" t="s">
        <v>531</v>
      </c>
      <c r="F7551" s="193">
        <v>45686</v>
      </c>
      <c r="G7551" s="164" t="s">
        <v>589</v>
      </c>
      <c r="H7551" s="194">
        <v>1573000</v>
      </c>
      <c r="I7551" s="164" t="s">
        <v>22</v>
      </c>
      <c r="L7551" s="164">
        <v>2024</v>
      </c>
      <c r="M7551" s="164" t="s">
        <v>525</v>
      </c>
      <c r="N7551" s="164" t="s">
        <v>569</v>
      </c>
    </row>
    <row r="7552" spans="1:14" s="164" customFormat="1" ht="15" x14ac:dyDescent="0.15">
      <c r="A7552" s="164" t="s">
        <v>521</v>
      </c>
      <c r="B7552" s="164" t="s">
        <v>617</v>
      </c>
      <c r="C7552" s="164" t="s">
        <v>523</v>
      </c>
      <c r="D7552" s="164" t="s">
        <v>525</v>
      </c>
      <c r="E7552" s="164" t="s">
        <v>525</v>
      </c>
      <c r="F7552" s="193">
        <v>45686</v>
      </c>
      <c r="G7552" s="164" t="s">
        <v>23</v>
      </c>
      <c r="H7552" s="194">
        <v>439307</v>
      </c>
      <c r="I7552" s="164" t="s">
        <v>22</v>
      </c>
      <c r="L7552" s="164">
        <v>2024</v>
      </c>
      <c r="M7552" s="164" t="s">
        <v>525</v>
      </c>
      <c r="N7552" s="164" t="s">
        <v>569</v>
      </c>
    </row>
    <row r="7553" spans="1:14" s="164" customFormat="1" ht="15" x14ac:dyDescent="0.15">
      <c r="A7553" s="164" t="s">
        <v>521</v>
      </c>
      <c r="B7553" s="164" t="s">
        <v>617</v>
      </c>
      <c r="C7553" s="164" t="s">
        <v>523</v>
      </c>
      <c r="D7553" s="164" t="s">
        <v>525</v>
      </c>
      <c r="E7553" s="164" t="s">
        <v>531</v>
      </c>
      <c r="F7553" s="193">
        <v>45686</v>
      </c>
      <c r="G7553" s="164" t="s">
        <v>23</v>
      </c>
      <c r="H7553" s="194">
        <v>3687818</v>
      </c>
      <c r="I7553" s="164" t="s">
        <v>22</v>
      </c>
      <c r="L7553" s="164">
        <v>2024</v>
      </c>
      <c r="M7553" s="164" t="s">
        <v>525</v>
      </c>
      <c r="N7553" s="164" t="s">
        <v>569</v>
      </c>
    </row>
    <row r="7554" spans="1:14" s="164" customFormat="1" ht="15" x14ac:dyDescent="0.15">
      <c r="A7554" s="164" t="s">
        <v>521</v>
      </c>
      <c r="B7554" s="164" t="s">
        <v>638</v>
      </c>
      <c r="C7554" s="164" t="s">
        <v>523</v>
      </c>
      <c r="D7554" s="164" t="s">
        <v>525</v>
      </c>
      <c r="E7554" s="164" t="s">
        <v>525</v>
      </c>
      <c r="F7554" s="193">
        <v>45686</v>
      </c>
      <c r="G7554" s="164" t="s">
        <v>23</v>
      </c>
      <c r="H7554" s="194">
        <v>4191</v>
      </c>
      <c r="I7554" s="164" t="s">
        <v>22</v>
      </c>
      <c r="L7554" s="164">
        <v>2024</v>
      </c>
      <c r="M7554" s="164" t="s">
        <v>525</v>
      </c>
      <c r="N7554" s="164" t="s">
        <v>569</v>
      </c>
    </row>
    <row r="7555" spans="1:14" s="164" customFormat="1" ht="15" x14ac:dyDescent="0.15">
      <c r="A7555" s="164" t="s">
        <v>521</v>
      </c>
      <c r="B7555" s="164" t="s">
        <v>638</v>
      </c>
      <c r="C7555" s="164" t="s">
        <v>523</v>
      </c>
      <c r="D7555" s="164" t="s">
        <v>525</v>
      </c>
      <c r="E7555" s="164" t="s">
        <v>531</v>
      </c>
      <c r="F7555" s="193">
        <v>45686</v>
      </c>
      <c r="G7555" s="164" t="s">
        <v>23</v>
      </c>
      <c r="H7555" s="194">
        <v>38280</v>
      </c>
      <c r="I7555" s="164" t="s">
        <v>22</v>
      </c>
      <c r="L7555" s="164">
        <v>2024</v>
      </c>
      <c r="M7555" s="164" t="s">
        <v>525</v>
      </c>
      <c r="N7555" s="164" t="s">
        <v>569</v>
      </c>
    </row>
    <row r="7556" spans="1:14" s="164" customFormat="1" ht="15" x14ac:dyDescent="0.15">
      <c r="A7556" s="164" t="s">
        <v>521</v>
      </c>
      <c r="B7556" s="164" t="s">
        <v>586</v>
      </c>
      <c r="C7556" s="164" t="s">
        <v>523</v>
      </c>
      <c r="D7556" s="164" t="s">
        <v>525</v>
      </c>
      <c r="E7556" s="164" t="s">
        <v>531</v>
      </c>
      <c r="F7556" s="193">
        <v>45686</v>
      </c>
      <c r="G7556" s="164" t="s">
        <v>23</v>
      </c>
      <c r="H7556" s="194">
        <v>88077</v>
      </c>
      <c r="I7556" s="164" t="s">
        <v>22</v>
      </c>
      <c r="L7556" s="164">
        <v>2024</v>
      </c>
      <c r="M7556" s="164" t="s">
        <v>525</v>
      </c>
      <c r="N7556" s="164" t="s">
        <v>569</v>
      </c>
    </row>
    <row r="7557" spans="1:14" s="164" customFormat="1" ht="15" x14ac:dyDescent="0.15">
      <c r="A7557" s="164" t="s">
        <v>521</v>
      </c>
      <c r="B7557" s="164" t="s">
        <v>647</v>
      </c>
      <c r="C7557" s="164" t="s">
        <v>523</v>
      </c>
      <c r="D7557" s="164" t="s">
        <v>525</v>
      </c>
      <c r="E7557" s="164" t="s">
        <v>525</v>
      </c>
      <c r="F7557" s="193">
        <v>45685</v>
      </c>
      <c r="G7557" s="164" t="s">
        <v>650</v>
      </c>
      <c r="H7557" s="194">
        <v>247863</v>
      </c>
      <c r="I7557" s="164" t="s">
        <v>16</v>
      </c>
      <c r="L7557" s="164">
        <v>2024</v>
      </c>
      <c r="M7557" s="164" t="s">
        <v>525</v>
      </c>
      <c r="N7557" s="164" t="s">
        <v>569</v>
      </c>
    </row>
    <row r="7558" spans="1:14" s="164" customFormat="1" ht="15" x14ac:dyDescent="0.15">
      <c r="A7558" s="164" t="s">
        <v>521</v>
      </c>
      <c r="B7558" s="164" t="s">
        <v>647</v>
      </c>
      <c r="C7558" s="164" t="s">
        <v>535</v>
      </c>
      <c r="D7558" s="164" t="s">
        <v>525</v>
      </c>
      <c r="E7558" s="164" t="s">
        <v>519</v>
      </c>
      <c r="F7558" s="193">
        <v>45685</v>
      </c>
      <c r="G7558" s="164" t="s">
        <v>650</v>
      </c>
      <c r="H7558" s="194">
        <v>18700</v>
      </c>
      <c r="I7558" s="164" t="s">
        <v>16</v>
      </c>
      <c r="L7558" s="164">
        <v>2024</v>
      </c>
      <c r="M7558" s="164" t="s">
        <v>525</v>
      </c>
      <c r="N7558" s="164" t="s">
        <v>569</v>
      </c>
    </row>
    <row r="7559" spans="1:14" s="164" customFormat="1" ht="15" x14ac:dyDescent="0.15">
      <c r="A7559" s="164" t="s">
        <v>521</v>
      </c>
      <c r="B7559" s="164" t="s">
        <v>647</v>
      </c>
      <c r="C7559" s="164" t="s">
        <v>523</v>
      </c>
      <c r="D7559" s="164" t="s">
        <v>525</v>
      </c>
      <c r="E7559" s="164" t="s">
        <v>519</v>
      </c>
      <c r="F7559" s="193">
        <v>45685</v>
      </c>
      <c r="G7559" s="164" t="s">
        <v>650</v>
      </c>
      <c r="H7559" s="194">
        <v>982854</v>
      </c>
      <c r="I7559" s="164" t="s">
        <v>16</v>
      </c>
      <c r="L7559" s="164">
        <v>2024</v>
      </c>
      <c r="M7559" s="164" t="s">
        <v>525</v>
      </c>
      <c r="N7559" s="164" t="s">
        <v>569</v>
      </c>
    </row>
    <row r="7560" spans="1:14" s="164" customFormat="1" ht="15" x14ac:dyDescent="0.15">
      <c r="A7560" s="164" t="s">
        <v>521</v>
      </c>
      <c r="B7560" s="164" t="s">
        <v>647</v>
      </c>
      <c r="C7560" s="164" t="s">
        <v>535</v>
      </c>
      <c r="D7560" s="164" t="s">
        <v>525</v>
      </c>
      <c r="E7560" s="164" t="s">
        <v>531</v>
      </c>
      <c r="F7560" s="193">
        <v>45685</v>
      </c>
      <c r="G7560" s="164" t="s">
        <v>650</v>
      </c>
      <c r="H7560" s="194">
        <v>72270</v>
      </c>
      <c r="I7560" s="164" t="s">
        <v>16</v>
      </c>
      <c r="L7560" s="164">
        <v>2024</v>
      </c>
      <c r="M7560" s="164" t="s">
        <v>525</v>
      </c>
      <c r="N7560" s="164" t="s">
        <v>569</v>
      </c>
    </row>
    <row r="7561" spans="1:14" s="164" customFormat="1" ht="15" x14ac:dyDescent="0.15">
      <c r="A7561" s="164" t="s">
        <v>521</v>
      </c>
      <c r="B7561" s="164" t="s">
        <v>647</v>
      </c>
      <c r="C7561" s="164" t="s">
        <v>523</v>
      </c>
      <c r="D7561" s="164" t="s">
        <v>525</v>
      </c>
      <c r="E7561" s="164" t="s">
        <v>531</v>
      </c>
      <c r="F7561" s="193">
        <v>45685</v>
      </c>
      <c r="G7561" s="164" t="s">
        <v>650</v>
      </c>
      <c r="H7561" s="194">
        <v>2671044</v>
      </c>
      <c r="I7561" s="164" t="s">
        <v>16</v>
      </c>
      <c r="L7561" s="164">
        <v>2024</v>
      </c>
      <c r="M7561" s="164" t="s">
        <v>525</v>
      </c>
      <c r="N7561" s="164" t="s">
        <v>569</v>
      </c>
    </row>
    <row r="7562" spans="1:14" s="164" customFormat="1" ht="15" x14ac:dyDescent="0.15">
      <c r="A7562" s="164" t="s">
        <v>521</v>
      </c>
      <c r="B7562" s="164" t="s">
        <v>647</v>
      </c>
      <c r="C7562" s="164" t="s">
        <v>523</v>
      </c>
      <c r="D7562" s="164" t="s">
        <v>525</v>
      </c>
      <c r="E7562" s="164" t="s">
        <v>525</v>
      </c>
      <c r="F7562" s="193">
        <v>45685</v>
      </c>
      <c r="G7562" s="164" t="s">
        <v>648</v>
      </c>
      <c r="H7562" s="194">
        <v>4583</v>
      </c>
      <c r="I7562" s="164" t="s">
        <v>16</v>
      </c>
      <c r="L7562" s="164">
        <v>2024</v>
      </c>
      <c r="M7562" s="164" t="s">
        <v>525</v>
      </c>
      <c r="N7562" s="164" t="s">
        <v>569</v>
      </c>
    </row>
    <row r="7563" spans="1:14" s="164" customFormat="1" ht="15" x14ac:dyDescent="0.15">
      <c r="A7563" s="164" t="s">
        <v>521</v>
      </c>
      <c r="B7563" s="164" t="s">
        <v>617</v>
      </c>
      <c r="C7563" s="164" t="s">
        <v>523</v>
      </c>
      <c r="D7563" s="164" t="s">
        <v>525</v>
      </c>
      <c r="E7563" s="164" t="s">
        <v>519</v>
      </c>
      <c r="F7563" s="193">
        <v>45685</v>
      </c>
      <c r="G7563" s="164" t="s">
        <v>651</v>
      </c>
      <c r="H7563" s="194">
        <v>141405</v>
      </c>
      <c r="I7563" s="164" t="s">
        <v>16</v>
      </c>
      <c r="L7563" s="164">
        <v>2024</v>
      </c>
      <c r="M7563" s="164" t="s">
        <v>525</v>
      </c>
      <c r="N7563" s="164" t="s">
        <v>569</v>
      </c>
    </row>
    <row r="7564" spans="1:14" s="164" customFormat="1" ht="15" x14ac:dyDescent="0.15">
      <c r="A7564" s="164" t="s">
        <v>521</v>
      </c>
      <c r="B7564" s="164" t="s">
        <v>647</v>
      </c>
      <c r="C7564" s="164" t="s">
        <v>523</v>
      </c>
      <c r="D7564" s="164" t="s">
        <v>525</v>
      </c>
      <c r="E7564" s="164" t="s">
        <v>525</v>
      </c>
      <c r="F7564" s="193">
        <v>45685</v>
      </c>
      <c r="G7564" s="164" t="s">
        <v>651</v>
      </c>
      <c r="H7564" s="194">
        <v>578090</v>
      </c>
      <c r="I7564" s="164" t="s">
        <v>16</v>
      </c>
      <c r="L7564" s="164">
        <v>2024</v>
      </c>
      <c r="M7564" s="164" t="s">
        <v>525</v>
      </c>
      <c r="N7564" s="164" t="s">
        <v>569</v>
      </c>
    </row>
    <row r="7565" spans="1:14" s="164" customFormat="1" ht="15" x14ac:dyDescent="0.15">
      <c r="A7565" s="164" t="s">
        <v>521</v>
      </c>
      <c r="B7565" s="164" t="s">
        <v>647</v>
      </c>
      <c r="C7565" s="164" t="s">
        <v>523</v>
      </c>
      <c r="D7565" s="164" t="s">
        <v>525</v>
      </c>
      <c r="E7565" s="164" t="s">
        <v>531</v>
      </c>
      <c r="F7565" s="193">
        <v>45685</v>
      </c>
      <c r="G7565" s="164" t="s">
        <v>651</v>
      </c>
      <c r="H7565" s="194">
        <v>221602</v>
      </c>
      <c r="I7565" s="164" t="s">
        <v>16</v>
      </c>
      <c r="L7565" s="164">
        <v>2024</v>
      </c>
      <c r="M7565" s="164" t="s">
        <v>525</v>
      </c>
      <c r="N7565" s="164" t="s">
        <v>569</v>
      </c>
    </row>
    <row r="7566" spans="1:14" s="164" customFormat="1" ht="15" x14ac:dyDescent="0.15">
      <c r="A7566" s="164" t="s">
        <v>521</v>
      </c>
      <c r="B7566" s="164" t="s">
        <v>647</v>
      </c>
      <c r="C7566" s="164" t="s">
        <v>523</v>
      </c>
      <c r="D7566" s="164" t="s">
        <v>525</v>
      </c>
      <c r="E7566" s="164" t="s">
        <v>525</v>
      </c>
      <c r="F7566" s="193">
        <v>45685</v>
      </c>
      <c r="G7566" s="164" t="s">
        <v>649</v>
      </c>
      <c r="H7566" s="194">
        <v>3371348</v>
      </c>
      <c r="I7566" s="164" t="s">
        <v>16</v>
      </c>
      <c r="L7566" s="164">
        <v>2024</v>
      </c>
      <c r="M7566" s="164" t="s">
        <v>525</v>
      </c>
      <c r="N7566" s="164" t="s">
        <v>569</v>
      </c>
    </row>
    <row r="7567" spans="1:14" s="164" customFormat="1" ht="15" x14ac:dyDescent="0.15">
      <c r="A7567" s="164" t="s">
        <v>521</v>
      </c>
      <c r="B7567" s="164" t="s">
        <v>647</v>
      </c>
      <c r="C7567" s="164" t="s">
        <v>523</v>
      </c>
      <c r="D7567" s="164" t="s">
        <v>525</v>
      </c>
      <c r="E7567" s="164" t="s">
        <v>531</v>
      </c>
      <c r="F7567" s="193">
        <v>45685</v>
      </c>
      <c r="G7567" s="164" t="s">
        <v>649</v>
      </c>
      <c r="H7567" s="194">
        <v>156772</v>
      </c>
      <c r="I7567" s="164" t="s">
        <v>16</v>
      </c>
      <c r="L7567" s="164">
        <v>2024</v>
      </c>
      <c r="M7567" s="164" t="s">
        <v>525</v>
      </c>
      <c r="N7567" s="164" t="s">
        <v>569</v>
      </c>
    </row>
    <row r="7568" spans="1:14" s="164" customFormat="1" ht="15" x14ac:dyDescent="0.15">
      <c r="A7568" s="164" t="s">
        <v>521</v>
      </c>
      <c r="B7568" s="164" t="s">
        <v>617</v>
      </c>
      <c r="C7568" s="164" t="s">
        <v>523</v>
      </c>
      <c r="D7568" s="164" t="s">
        <v>525</v>
      </c>
      <c r="E7568" s="164" t="s">
        <v>531</v>
      </c>
      <c r="F7568" s="193">
        <v>45685</v>
      </c>
      <c r="G7568" s="164" t="s">
        <v>619</v>
      </c>
      <c r="H7568" s="194">
        <v>292191</v>
      </c>
      <c r="I7568" s="164" t="s">
        <v>22</v>
      </c>
      <c r="L7568" s="164">
        <v>2024</v>
      </c>
      <c r="M7568" s="164" t="s">
        <v>525</v>
      </c>
      <c r="N7568" s="164" t="s">
        <v>569</v>
      </c>
    </row>
    <row r="7569" spans="1:14" s="164" customFormat="1" ht="15" x14ac:dyDescent="0.15">
      <c r="A7569" s="164" t="s">
        <v>521</v>
      </c>
      <c r="B7569" s="164" t="s">
        <v>617</v>
      </c>
      <c r="C7569" s="164" t="s">
        <v>523</v>
      </c>
      <c r="D7569" s="164" t="s">
        <v>525</v>
      </c>
      <c r="E7569" s="164" t="s">
        <v>531</v>
      </c>
      <c r="F7569" s="193">
        <v>45685</v>
      </c>
      <c r="G7569" s="164" t="s">
        <v>587</v>
      </c>
      <c r="H7569" s="194">
        <v>340560</v>
      </c>
      <c r="I7569" s="164" t="s">
        <v>22</v>
      </c>
      <c r="L7569" s="164">
        <v>2024</v>
      </c>
      <c r="M7569" s="164" t="s">
        <v>525</v>
      </c>
      <c r="N7569" s="164" t="s">
        <v>569</v>
      </c>
    </row>
    <row r="7570" spans="1:14" s="164" customFormat="1" ht="15" x14ac:dyDescent="0.15">
      <c r="A7570" s="164" t="s">
        <v>521</v>
      </c>
      <c r="B7570" s="164" t="s">
        <v>617</v>
      </c>
      <c r="C7570" s="164" t="s">
        <v>523</v>
      </c>
      <c r="D7570" s="164" t="s">
        <v>525</v>
      </c>
      <c r="E7570" s="164" t="s">
        <v>531</v>
      </c>
      <c r="F7570" s="193">
        <v>45685</v>
      </c>
      <c r="G7570" s="164" t="s">
        <v>589</v>
      </c>
      <c r="H7570" s="194">
        <v>1031184</v>
      </c>
      <c r="I7570" s="164" t="s">
        <v>22</v>
      </c>
      <c r="L7570" s="164">
        <v>2024</v>
      </c>
      <c r="M7570" s="164" t="s">
        <v>525</v>
      </c>
      <c r="N7570" s="164" t="s">
        <v>569</v>
      </c>
    </row>
    <row r="7571" spans="1:14" s="164" customFormat="1" ht="15" x14ac:dyDescent="0.15">
      <c r="A7571" s="164" t="s">
        <v>521</v>
      </c>
      <c r="B7571" s="164" t="s">
        <v>603</v>
      </c>
      <c r="C7571" s="164" t="s">
        <v>523</v>
      </c>
      <c r="D7571" s="164" t="s">
        <v>525</v>
      </c>
      <c r="E7571" s="164" t="s">
        <v>525</v>
      </c>
      <c r="F7571" s="193">
        <v>45685</v>
      </c>
      <c r="G7571" s="164" t="s">
        <v>604</v>
      </c>
      <c r="H7571" s="194">
        <v>34254</v>
      </c>
      <c r="I7571" s="164" t="s">
        <v>22</v>
      </c>
      <c r="L7571" s="164">
        <v>2024</v>
      </c>
      <c r="M7571" s="164" t="s">
        <v>525</v>
      </c>
      <c r="N7571" s="164" t="s">
        <v>569</v>
      </c>
    </row>
    <row r="7572" spans="1:14" s="164" customFormat="1" ht="15" x14ac:dyDescent="0.15">
      <c r="A7572" s="164" t="s">
        <v>521</v>
      </c>
      <c r="B7572" s="164" t="s">
        <v>638</v>
      </c>
      <c r="C7572" s="164" t="s">
        <v>523</v>
      </c>
      <c r="D7572" s="164" t="s">
        <v>525</v>
      </c>
      <c r="E7572" s="164" t="s">
        <v>531</v>
      </c>
      <c r="F7572" s="193">
        <v>45685</v>
      </c>
      <c r="G7572" s="164" t="s">
        <v>23</v>
      </c>
      <c r="H7572" s="194">
        <v>42315</v>
      </c>
      <c r="I7572" s="164" t="s">
        <v>22</v>
      </c>
      <c r="L7572" s="164">
        <v>2024</v>
      </c>
      <c r="M7572" s="164" t="s">
        <v>525</v>
      </c>
      <c r="N7572" s="164" t="s">
        <v>569</v>
      </c>
    </row>
    <row r="7573" spans="1:14" s="164" customFormat="1" ht="15" x14ac:dyDescent="0.15">
      <c r="A7573" s="164" t="s">
        <v>521</v>
      </c>
      <c r="B7573" s="164" t="s">
        <v>647</v>
      </c>
      <c r="C7573" s="164" t="s">
        <v>523</v>
      </c>
      <c r="D7573" s="164" t="s">
        <v>525</v>
      </c>
      <c r="E7573" s="164" t="s">
        <v>525</v>
      </c>
      <c r="F7573" s="193">
        <v>45684</v>
      </c>
      <c r="G7573" s="164" t="s">
        <v>650</v>
      </c>
      <c r="H7573" s="194">
        <v>87006</v>
      </c>
      <c r="I7573" s="164" t="s">
        <v>16</v>
      </c>
      <c r="L7573" s="164">
        <v>2024</v>
      </c>
      <c r="M7573" s="164" t="s">
        <v>525</v>
      </c>
      <c r="N7573" s="164" t="s">
        <v>569</v>
      </c>
    </row>
    <row r="7574" spans="1:14" s="164" customFormat="1" ht="15" x14ac:dyDescent="0.15">
      <c r="A7574" s="164" t="s">
        <v>521</v>
      </c>
      <c r="B7574" s="164" t="s">
        <v>647</v>
      </c>
      <c r="C7574" s="164" t="s">
        <v>523</v>
      </c>
      <c r="D7574" s="164" t="s">
        <v>525</v>
      </c>
      <c r="E7574" s="164" t="s">
        <v>519</v>
      </c>
      <c r="F7574" s="193">
        <v>45684</v>
      </c>
      <c r="G7574" s="164" t="s">
        <v>650</v>
      </c>
      <c r="H7574" s="194">
        <v>1079632</v>
      </c>
      <c r="I7574" s="164" t="s">
        <v>16</v>
      </c>
      <c r="L7574" s="164">
        <v>2024</v>
      </c>
      <c r="M7574" s="164" t="s">
        <v>525</v>
      </c>
      <c r="N7574" s="164" t="s">
        <v>569</v>
      </c>
    </row>
    <row r="7575" spans="1:14" s="164" customFormat="1" ht="15" x14ac:dyDescent="0.15">
      <c r="A7575" s="164" t="s">
        <v>521</v>
      </c>
      <c r="B7575" s="164" t="s">
        <v>647</v>
      </c>
      <c r="C7575" s="164" t="s">
        <v>535</v>
      </c>
      <c r="D7575" s="164" t="s">
        <v>525</v>
      </c>
      <c r="E7575" s="164" t="s">
        <v>531</v>
      </c>
      <c r="F7575" s="193">
        <v>45684</v>
      </c>
      <c r="G7575" s="164" t="s">
        <v>650</v>
      </c>
      <c r="H7575" s="194">
        <v>101875</v>
      </c>
      <c r="I7575" s="164" t="s">
        <v>16</v>
      </c>
      <c r="L7575" s="164">
        <v>2024</v>
      </c>
      <c r="M7575" s="164" t="s">
        <v>525</v>
      </c>
      <c r="N7575" s="164" t="s">
        <v>569</v>
      </c>
    </row>
    <row r="7576" spans="1:14" s="164" customFormat="1" ht="15" x14ac:dyDescent="0.15">
      <c r="A7576" s="164" t="s">
        <v>521</v>
      </c>
      <c r="B7576" s="164" t="s">
        <v>647</v>
      </c>
      <c r="C7576" s="164" t="s">
        <v>523</v>
      </c>
      <c r="D7576" s="164" t="s">
        <v>525</v>
      </c>
      <c r="E7576" s="164" t="s">
        <v>531</v>
      </c>
      <c r="F7576" s="193">
        <v>45684</v>
      </c>
      <c r="G7576" s="164" t="s">
        <v>650</v>
      </c>
      <c r="H7576" s="194">
        <v>1122260</v>
      </c>
      <c r="I7576" s="164" t="s">
        <v>16</v>
      </c>
      <c r="L7576" s="164">
        <v>2024</v>
      </c>
      <c r="M7576" s="164" t="s">
        <v>525</v>
      </c>
      <c r="N7576" s="164" t="s">
        <v>569</v>
      </c>
    </row>
    <row r="7577" spans="1:14" s="164" customFormat="1" ht="15" x14ac:dyDescent="0.15">
      <c r="A7577" s="164" t="s">
        <v>521</v>
      </c>
      <c r="B7577" s="164" t="s">
        <v>647</v>
      </c>
      <c r="C7577" s="164" t="s">
        <v>523</v>
      </c>
      <c r="D7577" s="164" t="s">
        <v>525</v>
      </c>
      <c r="E7577" s="164" t="s">
        <v>525</v>
      </c>
      <c r="F7577" s="193">
        <v>45684</v>
      </c>
      <c r="G7577" s="164" t="s">
        <v>648</v>
      </c>
      <c r="H7577" s="194">
        <v>31715</v>
      </c>
      <c r="I7577" s="164" t="s">
        <v>16</v>
      </c>
      <c r="L7577" s="164">
        <v>2024</v>
      </c>
      <c r="M7577" s="164" t="s">
        <v>525</v>
      </c>
      <c r="N7577" s="164" t="s">
        <v>569</v>
      </c>
    </row>
    <row r="7578" spans="1:14" s="164" customFormat="1" ht="15" x14ac:dyDescent="0.15">
      <c r="A7578" s="164" t="s">
        <v>521</v>
      </c>
      <c r="B7578" s="164" t="s">
        <v>647</v>
      </c>
      <c r="C7578" s="164" t="s">
        <v>535</v>
      </c>
      <c r="D7578" s="164" t="s">
        <v>525</v>
      </c>
      <c r="E7578" s="164" t="s">
        <v>531</v>
      </c>
      <c r="F7578" s="193">
        <v>45684</v>
      </c>
      <c r="G7578" s="164" t="s">
        <v>648</v>
      </c>
      <c r="H7578" s="194">
        <v>17468</v>
      </c>
      <c r="I7578" s="164" t="s">
        <v>16</v>
      </c>
      <c r="L7578" s="164">
        <v>2024</v>
      </c>
      <c r="M7578" s="164" t="s">
        <v>525</v>
      </c>
      <c r="N7578" s="164" t="s">
        <v>569</v>
      </c>
    </row>
    <row r="7579" spans="1:14" s="164" customFormat="1" ht="15" x14ac:dyDescent="0.15">
      <c r="A7579" s="164" t="s">
        <v>521</v>
      </c>
      <c r="B7579" s="164" t="s">
        <v>647</v>
      </c>
      <c r="C7579" s="164" t="s">
        <v>523</v>
      </c>
      <c r="D7579" s="164" t="s">
        <v>525</v>
      </c>
      <c r="E7579" s="164" t="s">
        <v>531</v>
      </c>
      <c r="F7579" s="193">
        <v>45684</v>
      </c>
      <c r="G7579" s="164" t="s">
        <v>648</v>
      </c>
      <c r="H7579" s="194">
        <v>2816</v>
      </c>
      <c r="I7579" s="164" t="s">
        <v>16</v>
      </c>
      <c r="L7579" s="164">
        <v>2024</v>
      </c>
      <c r="M7579" s="164" t="s">
        <v>525</v>
      </c>
      <c r="N7579" s="164" t="s">
        <v>569</v>
      </c>
    </row>
    <row r="7580" spans="1:14" s="164" customFormat="1" ht="15" x14ac:dyDescent="0.15">
      <c r="A7580" s="164" t="s">
        <v>521</v>
      </c>
      <c r="B7580" s="164" t="s">
        <v>617</v>
      </c>
      <c r="C7580" s="164" t="s">
        <v>523</v>
      </c>
      <c r="D7580" s="164" t="s">
        <v>525</v>
      </c>
      <c r="E7580" s="164" t="s">
        <v>519</v>
      </c>
      <c r="F7580" s="193">
        <v>45684</v>
      </c>
      <c r="G7580" s="164" t="s">
        <v>651</v>
      </c>
      <c r="H7580" s="194">
        <v>47164</v>
      </c>
      <c r="I7580" s="164" t="s">
        <v>16</v>
      </c>
      <c r="L7580" s="164">
        <v>2024</v>
      </c>
      <c r="M7580" s="164" t="s">
        <v>525</v>
      </c>
      <c r="N7580" s="164" t="s">
        <v>569</v>
      </c>
    </row>
    <row r="7581" spans="1:14" s="164" customFormat="1" ht="15" x14ac:dyDescent="0.15">
      <c r="A7581" s="164" t="s">
        <v>521</v>
      </c>
      <c r="B7581" s="164" t="s">
        <v>647</v>
      </c>
      <c r="C7581" s="164" t="s">
        <v>523</v>
      </c>
      <c r="D7581" s="164" t="s">
        <v>525</v>
      </c>
      <c r="E7581" s="164" t="s">
        <v>531</v>
      </c>
      <c r="F7581" s="193">
        <v>45684</v>
      </c>
      <c r="G7581" s="164" t="s">
        <v>651</v>
      </c>
      <c r="H7581" s="194">
        <v>171083</v>
      </c>
      <c r="I7581" s="164" t="s">
        <v>16</v>
      </c>
      <c r="L7581" s="164">
        <v>2024</v>
      </c>
      <c r="M7581" s="164" t="s">
        <v>525</v>
      </c>
      <c r="N7581" s="164" t="s">
        <v>569</v>
      </c>
    </row>
    <row r="7582" spans="1:14" s="164" customFormat="1" ht="15" x14ac:dyDescent="0.15">
      <c r="A7582" s="164" t="s">
        <v>521</v>
      </c>
      <c r="B7582" s="164" t="s">
        <v>647</v>
      </c>
      <c r="C7582" s="164" t="s">
        <v>523</v>
      </c>
      <c r="D7582" s="164" t="s">
        <v>525</v>
      </c>
      <c r="E7582" s="164" t="s">
        <v>525</v>
      </c>
      <c r="F7582" s="193">
        <v>45684</v>
      </c>
      <c r="G7582" s="164" t="s">
        <v>649</v>
      </c>
      <c r="H7582" s="194">
        <v>657195</v>
      </c>
      <c r="I7582" s="164" t="s">
        <v>16</v>
      </c>
      <c r="L7582" s="164">
        <v>2024</v>
      </c>
      <c r="M7582" s="164" t="s">
        <v>525</v>
      </c>
      <c r="N7582" s="164" t="s">
        <v>569</v>
      </c>
    </row>
    <row r="7583" spans="1:14" s="164" customFormat="1" ht="15" x14ac:dyDescent="0.15">
      <c r="A7583" s="164" t="s">
        <v>521</v>
      </c>
      <c r="B7583" s="164" t="s">
        <v>647</v>
      </c>
      <c r="C7583" s="164" t="s">
        <v>523</v>
      </c>
      <c r="D7583" s="164" t="s">
        <v>525</v>
      </c>
      <c r="E7583" s="164" t="s">
        <v>531</v>
      </c>
      <c r="F7583" s="193">
        <v>45684</v>
      </c>
      <c r="G7583" s="164" t="s">
        <v>649</v>
      </c>
      <c r="H7583" s="194">
        <v>1105522</v>
      </c>
      <c r="I7583" s="164" t="s">
        <v>16</v>
      </c>
      <c r="L7583" s="164">
        <v>2024</v>
      </c>
      <c r="M7583" s="164" t="s">
        <v>525</v>
      </c>
      <c r="N7583" s="164" t="s">
        <v>569</v>
      </c>
    </row>
    <row r="7584" spans="1:14" s="164" customFormat="1" ht="15" x14ac:dyDescent="0.15">
      <c r="A7584" s="164" t="s">
        <v>521</v>
      </c>
      <c r="B7584" s="164" t="s">
        <v>617</v>
      </c>
      <c r="C7584" s="164" t="s">
        <v>523</v>
      </c>
      <c r="D7584" s="164" t="s">
        <v>525</v>
      </c>
      <c r="E7584" s="164" t="s">
        <v>531</v>
      </c>
      <c r="F7584" s="193">
        <v>45684</v>
      </c>
      <c r="G7584" s="164" t="s">
        <v>620</v>
      </c>
      <c r="H7584" s="194">
        <v>380952</v>
      </c>
      <c r="I7584" s="164" t="s">
        <v>22</v>
      </c>
      <c r="L7584" s="164">
        <v>2024</v>
      </c>
      <c r="M7584" s="164" t="s">
        <v>525</v>
      </c>
      <c r="N7584" s="164" t="s">
        <v>569</v>
      </c>
    </row>
    <row r="7585" spans="1:14" s="164" customFormat="1" ht="15" x14ac:dyDescent="0.15">
      <c r="A7585" s="164" t="s">
        <v>521</v>
      </c>
      <c r="B7585" s="164" t="s">
        <v>617</v>
      </c>
      <c r="C7585" s="164" t="s">
        <v>523</v>
      </c>
      <c r="D7585" s="164" t="s">
        <v>525</v>
      </c>
      <c r="E7585" s="164" t="s">
        <v>531</v>
      </c>
      <c r="F7585" s="193">
        <v>45684</v>
      </c>
      <c r="G7585" s="164" t="s">
        <v>587</v>
      </c>
      <c r="H7585" s="194">
        <v>87463</v>
      </c>
      <c r="I7585" s="164" t="s">
        <v>22</v>
      </c>
      <c r="L7585" s="164">
        <v>2024</v>
      </c>
      <c r="M7585" s="164" t="s">
        <v>525</v>
      </c>
      <c r="N7585" s="164" t="s">
        <v>569</v>
      </c>
    </row>
    <row r="7586" spans="1:14" s="164" customFormat="1" ht="15" x14ac:dyDescent="0.15">
      <c r="A7586" s="164" t="s">
        <v>521</v>
      </c>
      <c r="B7586" s="164" t="s">
        <v>617</v>
      </c>
      <c r="C7586" s="164" t="s">
        <v>523</v>
      </c>
      <c r="D7586" s="164" t="s">
        <v>525</v>
      </c>
      <c r="E7586" s="164" t="s">
        <v>525</v>
      </c>
      <c r="F7586" s="193">
        <v>45684</v>
      </c>
      <c r="G7586" s="164" t="s">
        <v>589</v>
      </c>
      <c r="H7586" s="194">
        <v>554578</v>
      </c>
      <c r="I7586" s="164" t="s">
        <v>22</v>
      </c>
      <c r="L7586" s="164">
        <v>2024</v>
      </c>
      <c r="M7586" s="164" t="s">
        <v>525</v>
      </c>
      <c r="N7586" s="164" t="s">
        <v>569</v>
      </c>
    </row>
    <row r="7587" spans="1:14" s="164" customFormat="1" ht="15" x14ac:dyDescent="0.15">
      <c r="A7587" s="164" t="s">
        <v>521</v>
      </c>
      <c r="B7587" s="164" t="s">
        <v>617</v>
      </c>
      <c r="C7587" s="164" t="s">
        <v>523</v>
      </c>
      <c r="D7587" s="164" t="s">
        <v>525</v>
      </c>
      <c r="E7587" s="164" t="s">
        <v>531</v>
      </c>
      <c r="F7587" s="193">
        <v>45684</v>
      </c>
      <c r="G7587" s="164" t="s">
        <v>589</v>
      </c>
      <c r="H7587" s="194">
        <v>143000</v>
      </c>
      <c r="I7587" s="164" t="s">
        <v>22</v>
      </c>
      <c r="L7587" s="164">
        <v>2024</v>
      </c>
      <c r="M7587" s="164" t="s">
        <v>525</v>
      </c>
      <c r="N7587" s="164" t="s">
        <v>569</v>
      </c>
    </row>
    <row r="7588" spans="1:14" s="164" customFormat="1" ht="15" x14ac:dyDescent="0.15">
      <c r="A7588" s="164" t="s">
        <v>521</v>
      </c>
      <c r="B7588" s="164" t="s">
        <v>603</v>
      </c>
      <c r="C7588" s="164" t="s">
        <v>523</v>
      </c>
      <c r="D7588" s="164" t="s">
        <v>525</v>
      </c>
      <c r="E7588" s="164" t="s">
        <v>525</v>
      </c>
      <c r="F7588" s="193">
        <v>45684</v>
      </c>
      <c r="G7588" s="164" t="s">
        <v>604</v>
      </c>
      <c r="H7588" s="194">
        <v>8980</v>
      </c>
      <c r="I7588" s="164" t="s">
        <v>22</v>
      </c>
      <c r="L7588" s="164">
        <v>2024</v>
      </c>
      <c r="M7588" s="164" t="s">
        <v>525</v>
      </c>
      <c r="N7588" s="164" t="s">
        <v>569</v>
      </c>
    </row>
    <row r="7589" spans="1:14" s="164" customFormat="1" ht="15" x14ac:dyDescent="0.15">
      <c r="A7589" s="164" t="s">
        <v>521</v>
      </c>
      <c r="B7589" s="164" t="s">
        <v>617</v>
      </c>
      <c r="C7589" s="164" t="s">
        <v>523</v>
      </c>
      <c r="D7589" s="164" t="s">
        <v>525</v>
      </c>
      <c r="E7589" s="164" t="s">
        <v>525</v>
      </c>
      <c r="F7589" s="193">
        <v>45684</v>
      </c>
      <c r="G7589" s="164" t="s">
        <v>23</v>
      </c>
      <c r="H7589" s="194">
        <v>186971</v>
      </c>
      <c r="I7589" s="164" t="s">
        <v>22</v>
      </c>
      <c r="L7589" s="164">
        <v>2024</v>
      </c>
      <c r="M7589" s="164" t="s">
        <v>525</v>
      </c>
      <c r="N7589" s="164" t="s">
        <v>569</v>
      </c>
    </row>
    <row r="7590" spans="1:14" s="164" customFormat="1" ht="15" x14ac:dyDescent="0.15">
      <c r="A7590" s="164" t="s">
        <v>521</v>
      </c>
      <c r="B7590" s="164" t="s">
        <v>638</v>
      </c>
      <c r="C7590" s="164" t="s">
        <v>523</v>
      </c>
      <c r="D7590" s="164" t="s">
        <v>525</v>
      </c>
      <c r="E7590" s="164" t="s">
        <v>525</v>
      </c>
      <c r="F7590" s="193">
        <v>45684</v>
      </c>
      <c r="G7590" s="164" t="s">
        <v>23</v>
      </c>
      <c r="H7590" s="194">
        <v>87482</v>
      </c>
      <c r="I7590" s="164" t="s">
        <v>22</v>
      </c>
      <c r="L7590" s="164">
        <v>2024</v>
      </c>
      <c r="M7590" s="164" t="s">
        <v>525</v>
      </c>
      <c r="N7590" s="164" t="s">
        <v>569</v>
      </c>
    </row>
    <row r="7591" spans="1:14" s="164" customFormat="1" ht="15" x14ac:dyDescent="0.15">
      <c r="A7591" s="164" t="s">
        <v>521</v>
      </c>
      <c r="B7591" s="164" t="s">
        <v>617</v>
      </c>
      <c r="C7591" s="164" t="s">
        <v>523</v>
      </c>
      <c r="D7591" s="164" t="s">
        <v>525</v>
      </c>
      <c r="E7591" s="164" t="s">
        <v>531</v>
      </c>
      <c r="F7591" s="193">
        <v>45681</v>
      </c>
      <c r="G7591" s="164" t="s">
        <v>587</v>
      </c>
      <c r="H7591" s="194">
        <v>352000</v>
      </c>
      <c r="I7591" s="164" t="s">
        <v>22</v>
      </c>
      <c r="L7591" s="164">
        <v>2024</v>
      </c>
      <c r="M7591" s="164" t="s">
        <v>525</v>
      </c>
      <c r="N7591" s="164" t="s">
        <v>569</v>
      </c>
    </row>
    <row r="7592" spans="1:14" s="164" customFormat="1" ht="15" x14ac:dyDescent="0.15">
      <c r="A7592" s="164" t="s">
        <v>521</v>
      </c>
      <c r="B7592" s="164" t="s">
        <v>617</v>
      </c>
      <c r="C7592" s="164" t="s">
        <v>523</v>
      </c>
      <c r="D7592" s="164" t="s">
        <v>525</v>
      </c>
      <c r="E7592" s="164" t="s">
        <v>525</v>
      </c>
      <c r="F7592" s="193">
        <v>45681</v>
      </c>
      <c r="G7592" s="164" t="s">
        <v>589</v>
      </c>
      <c r="H7592" s="194">
        <v>75227</v>
      </c>
      <c r="I7592" s="164" t="s">
        <v>22</v>
      </c>
      <c r="L7592" s="164">
        <v>2024</v>
      </c>
      <c r="M7592" s="164" t="s">
        <v>525</v>
      </c>
      <c r="N7592" s="164" t="s">
        <v>569</v>
      </c>
    </row>
    <row r="7593" spans="1:14" s="164" customFormat="1" ht="15" x14ac:dyDescent="0.15">
      <c r="A7593" s="164" t="s">
        <v>521</v>
      </c>
      <c r="B7593" s="164" t="s">
        <v>617</v>
      </c>
      <c r="C7593" s="164" t="s">
        <v>523</v>
      </c>
      <c r="D7593" s="164" t="s">
        <v>525</v>
      </c>
      <c r="E7593" s="164" t="s">
        <v>531</v>
      </c>
      <c r="F7593" s="193">
        <v>45681</v>
      </c>
      <c r="G7593" s="164" t="s">
        <v>589</v>
      </c>
      <c r="H7593" s="194">
        <v>515592</v>
      </c>
      <c r="I7593" s="164" t="s">
        <v>22</v>
      </c>
      <c r="L7593" s="164">
        <v>2024</v>
      </c>
      <c r="M7593" s="164" t="s">
        <v>525</v>
      </c>
      <c r="N7593" s="164" t="s">
        <v>569</v>
      </c>
    </row>
    <row r="7594" spans="1:14" s="164" customFormat="1" ht="15" x14ac:dyDescent="0.15">
      <c r="A7594" s="164" t="s">
        <v>521</v>
      </c>
      <c r="B7594" s="164" t="s">
        <v>603</v>
      </c>
      <c r="C7594" s="164" t="s">
        <v>523</v>
      </c>
      <c r="D7594" s="164" t="s">
        <v>525</v>
      </c>
      <c r="E7594" s="164" t="s">
        <v>525</v>
      </c>
      <c r="F7594" s="193">
        <v>45681</v>
      </c>
      <c r="G7594" s="164" t="s">
        <v>604</v>
      </c>
      <c r="H7594" s="194">
        <v>43239</v>
      </c>
      <c r="I7594" s="164" t="s">
        <v>22</v>
      </c>
      <c r="L7594" s="164">
        <v>2024</v>
      </c>
      <c r="M7594" s="164" t="s">
        <v>525</v>
      </c>
      <c r="N7594" s="164" t="s">
        <v>569</v>
      </c>
    </row>
    <row r="7595" spans="1:14" s="164" customFormat="1" ht="15" x14ac:dyDescent="0.15">
      <c r="A7595" s="164" t="s">
        <v>521</v>
      </c>
      <c r="B7595" s="164" t="s">
        <v>617</v>
      </c>
      <c r="C7595" s="164" t="s">
        <v>523</v>
      </c>
      <c r="D7595" s="164" t="s">
        <v>525</v>
      </c>
      <c r="E7595" s="164" t="s">
        <v>525</v>
      </c>
      <c r="F7595" s="193">
        <v>45681</v>
      </c>
      <c r="G7595" s="164" t="s">
        <v>23</v>
      </c>
      <c r="H7595" s="194">
        <v>961611</v>
      </c>
      <c r="I7595" s="164" t="s">
        <v>22</v>
      </c>
      <c r="L7595" s="164">
        <v>2024</v>
      </c>
      <c r="M7595" s="164" t="s">
        <v>525</v>
      </c>
      <c r="N7595" s="164" t="s">
        <v>569</v>
      </c>
    </row>
    <row r="7596" spans="1:14" s="164" customFormat="1" ht="15" x14ac:dyDescent="0.15">
      <c r="A7596" s="164" t="s">
        <v>521</v>
      </c>
      <c r="B7596" s="164" t="s">
        <v>647</v>
      </c>
      <c r="C7596" s="164" t="s">
        <v>523</v>
      </c>
      <c r="D7596" s="164" t="s">
        <v>525</v>
      </c>
      <c r="E7596" s="164" t="s">
        <v>525</v>
      </c>
      <c r="F7596" s="193">
        <v>45681</v>
      </c>
      <c r="G7596" s="164" t="s">
        <v>650</v>
      </c>
      <c r="H7596" s="194">
        <v>492947</v>
      </c>
      <c r="I7596" s="164" t="s">
        <v>16</v>
      </c>
      <c r="L7596" s="164">
        <v>2024</v>
      </c>
      <c r="M7596" s="164" t="s">
        <v>525</v>
      </c>
      <c r="N7596" s="164" t="s">
        <v>569</v>
      </c>
    </row>
    <row r="7597" spans="1:14" s="164" customFormat="1" ht="15" x14ac:dyDescent="0.15">
      <c r="A7597" s="164" t="s">
        <v>521</v>
      </c>
      <c r="B7597" s="164" t="s">
        <v>647</v>
      </c>
      <c r="C7597" s="164" t="s">
        <v>523</v>
      </c>
      <c r="D7597" s="164" t="s">
        <v>525</v>
      </c>
      <c r="E7597" s="164" t="s">
        <v>519</v>
      </c>
      <c r="F7597" s="193">
        <v>45681</v>
      </c>
      <c r="G7597" s="164" t="s">
        <v>650</v>
      </c>
      <c r="H7597" s="194">
        <v>746834</v>
      </c>
      <c r="I7597" s="164" t="s">
        <v>16</v>
      </c>
      <c r="L7597" s="164">
        <v>2024</v>
      </c>
      <c r="M7597" s="164" t="s">
        <v>525</v>
      </c>
      <c r="N7597" s="164" t="s">
        <v>569</v>
      </c>
    </row>
    <row r="7598" spans="1:14" s="164" customFormat="1" ht="15" x14ac:dyDescent="0.15">
      <c r="A7598" s="164" t="s">
        <v>521</v>
      </c>
      <c r="B7598" s="164" t="s">
        <v>647</v>
      </c>
      <c r="C7598" s="164" t="s">
        <v>535</v>
      </c>
      <c r="D7598" s="164" t="s">
        <v>525</v>
      </c>
      <c r="E7598" s="164" t="s">
        <v>531</v>
      </c>
      <c r="F7598" s="193">
        <v>45681</v>
      </c>
      <c r="G7598" s="164" t="s">
        <v>650</v>
      </c>
      <c r="H7598" s="194">
        <v>139810</v>
      </c>
      <c r="I7598" s="164" t="s">
        <v>16</v>
      </c>
      <c r="L7598" s="164">
        <v>2024</v>
      </c>
      <c r="M7598" s="164" t="s">
        <v>525</v>
      </c>
      <c r="N7598" s="164" t="s">
        <v>569</v>
      </c>
    </row>
    <row r="7599" spans="1:14" s="164" customFormat="1" ht="15" x14ac:dyDescent="0.15">
      <c r="A7599" s="164" t="s">
        <v>521</v>
      </c>
      <c r="B7599" s="164" t="s">
        <v>647</v>
      </c>
      <c r="C7599" s="164" t="s">
        <v>523</v>
      </c>
      <c r="D7599" s="164" t="s">
        <v>525</v>
      </c>
      <c r="E7599" s="164" t="s">
        <v>531</v>
      </c>
      <c r="F7599" s="193">
        <v>45681</v>
      </c>
      <c r="G7599" s="164" t="s">
        <v>650</v>
      </c>
      <c r="H7599" s="194">
        <v>1271296</v>
      </c>
      <c r="I7599" s="164" t="s">
        <v>16</v>
      </c>
      <c r="L7599" s="164">
        <v>2024</v>
      </c>
      <c r="M7599" s="164" t="s">
        <v>525</v>
      </c>
      <c r="N7599" s="164" t="s">
        <v>569</v>
      </c>
    </row>
    <row r="7600" spans="1:14" s="164" customFormat="1" ht="15" x14ac:dyDescent="0.15">
      <c r="A7600" s="164" t="s">
        <v>521</v>
      </c>
      <c r="B7600" s="164" t="s">
        <v>647</v>
      </c>
      <c r="C7600" s="164" t="s">
        <v>523</v>
      </c>
      <c r="D7600" s="164" t="s">
        <v>525</v>
      </c>
      <c r="E7600" s="164" t="s">
        <v>525</v>
      </c>
      <c r="F7600" s="193">
        <v>45681</v>
      </c>
      <c r="G7600" s="164" t="s">
        <v>648</v>
      </c>
      <c r="H7600" s="194">
        <v>11290</v>
      </c>
      <c r="I7600" s="164" t="s">
        <v>16</v>
      </c>
      <c r="L7600" s="164">
        <v>2024</v>
      </c>
      <c r="M7600" s="164" t="s">
        <v>525</v>
      </c>
      <c r="N7600" s="164" t="s">
        <v>569</v>
      </c>
    </row>
    <row r="7601" spans="1:14" s="164" customFormat="1" ht="15" x14ac:dyDescent="0.15">
      <c r="A7601" s="164" t="s">
        <v>521</v>
      </c>
      <c r="B7601" s="164" t="s">
        <v>647</v>
      </c>
      <c r="C7601" s="164" t="s">
        <v>523</v>
      </c>
      <c r="D7601" s="164" t="s">
        <v>525</v>
      </c>
      <c r="E7601" s="164" t="s">
        <v>531</v>
      </c>
      <c r="F7601" s="193">
        <v>45681</v>
      </c>
      <c r="G7601" s="164" t="s">
        <v>648</v>
      </c>
      <c r="H7601" s="194">
        <v>26752</v>
      </c>
      <c r="I7601" s="164" t="s">
        <v>16</v>
      </c>
      <c r="L7601" s="164">
        <v>2024</v>
      </c>
      <c r="M7601" s="164" t="s">
        <v>525</v>
      </c>
      <c r="N7601" s="164" t="s">
        <v>569</v>
      </c>
    </row>
    <row r="7602" spans="1:14" s="164" customFormat="1" ht="15" x14ac:dyDescent="0.15">
      <c r="A7602" s="164" t="s">
        <v>521</v>
      </c>
      <c r="B7602" s="164" t="s">
        <v>647</v>
      </c>
      <c r="C7602" s="164" t="s">
        <v>523</v>
      </c>
      <c r="D7602" s="164" t="s">
        <v>525</v>
      </c>
      <c r="E7602" s="164" t="s">
        <v>525</v>
      </c>
      <c r="F7602" s="193">
        <v>45681</v>
      </c>
      <c r="G7602" s="164" t="s">
        <v>651</v>
      </c>
      <c r="H7602" s="194">
        <v>256025</v>
      </c>
      <c r="I7602" s="164" t="s">
        <v>16</v>
      </c>
      <c r="L7602" s="164">
        <v>2024</v>
      </c>
      <c r="M7602" s="164" t="s">
        <v>525</v>
      </c>
      <c r="N7602" s="164" t="s">
        <v>569</v>
      </c>
    </row>
    <row r="7603" spans="1:14" s="164" customFormat="1" ht="15" x14ac:dyDescent="0.15">
      <c r="A7603" s="164" t="s">
        <v>521</v>
      </c>
      <c r="B7603" s="164" t="s">
        <v>647</v>
      </c>
      <c r="C7603" s="164" t="s">
        <v>523</v>
      </c>
      <c r="D7603" s="164" t="s">
        <v>525</v>
      </c>
      <c r="E7603" s="164" t="s">
        <v>531</v>
      </c>
      <c r="F7603" s="193">
        <v>45681</v>
      </c>
      <c r="G7603" s="164" t="s">
        <v>651</v>
      </c>
      <c r="H7603" s="194">
        <v>282751</v>
      </c>
      <c r="I7603" s="164" t="s">
        <v>16</v>
      </c>
      <c r="L7603" s="164">
        <v>2024</v>
      </c>
      <c r="M7603" s="164" t="s">
        <v>525</v>
      </c>
      <c r="N7603" s="164" t="s">
        <v>569</v>
      </c>
    </row>
    <row r="7604" spans="1:14" s="164" customFormat="1" ht="15" x14ac:dyDescent="0.15">
      <c r="A7604" s="164" t="s">
        <v>521</v>
      </c>
      <c r="B7604" s="164" t="s">
        <v>647</v>
      </c>
      <c r="C7604" s="164" t="s">
        <v>523</v>
      </c>
      <c r="D7604" s="164" t="s">
        <v>525</v>
      </c>
      <c r="E7604" s="164" t="s">
        <v>525</v>
      </c>
      <c r="F7604" s="193">
        <v>45681</v>
      </c>
      <c r="G7604" s="164" t="s">
        <v>649</v>
      </c>
      <c r="H7604" s="194">
        <v>1020415</v>
      </c>
      <c r="I7604" s="164" t="s">
        <v>16</v>
      </c>
      <c r="L7604" s="164">
        <v>2024</v>
      </c>
      <c r="M7604" s="164" t="s">
        <v>525</v>
      </c>
      <c r="N7604" s="164" t="s">
        <v>569</v>
      </c>
    </row>
    <row r="7605" spans="1:14" s="164" customFormat="1" ht="15" x14ac:dyDescent="0.15">
      <c r="A7605" s="164" t="s">
        <v>521</v>
      </c>
      <c r="B7605" s="164" t="s">
        <v>647</v>
      </c>
      <c r="C7605" s="164" t="s">
        <v>523</v>
      </c>
      <c r="D7605" s="164" t="s">
        <v>525</v>
      </c>
      <c r="E7605" s="164" t="s">
        <v>531</v>
      </c>
      <c r="F7605" s="193">
        <v>45681</v>
      </c>
      <c r="G7605" s="164" t="s">
        <v>649</v>
      </c>
      <c r="H7605" s="194">
        <v>83644</v>
      </c>
      <c r="I7605" s="164" t="s">
        <v>16</v>
      </c>
      <c r="L7605" s="164">
        <v>2024</v>
      </c>
      <c r="M7605" s="164" t="s">
        <v>525</v>
      </c>
      <c r="N7605" s="164" t="s">
        <v>569</v>
      </c>
    </row>
    <row r="7606" spans="1:14" s="164" customFormat="1" ht="15" x14ac:dyDescent="0.15">
      <c r="A7606" s="164" t="s">
        <v>521</v>
      </c>
      <c r="B7606" s="164" t="s">
        <v>647</v>
      </c>
      <c r="C7606" s="164" t="s">
        <v>523</v>
      </c>
      <c r="D7606" s="164" t="s">
        <v>525</v>
      </c>
      <c r="E7606" s="164" t="s">
        <v>525</v>
      </c>
      <c r="F7606" s="193">
        <v>45680</v>
      </c>
      <c r="G7606" s="164" t="s">
        <v>650</v>
      </c>
      <c r="H7606" s="194">
        <v>508077</v>
      </c>
      <c r="I7606" s="164" t="s">
        <v>16</v>
      </c>
      <c r="L7606" s="164">
        <v>2024</v>
      </c>
      <c r="M7606" s="164" t="s">
        <v>525</v>
      </c>
      <c r="N7606" s="164" t="s">
        <v>569</v>
      </c>
    </row>
    <row r="7607" spans="1:14" s="164" customFormat="1" ht="15" x14ac:dyDescent="0.15">
      <c r="A7607" s="164" t="s">
        <v>521</v>
      </c>
      <c r="B7607" s="164" t="s">
        <v>647</v>
      </c>
      <c r="C7607" s="164" t="s">
        <v>535</v>
      </c>
      <c r="D7607" s="164" t="s">
        <v>525</v>
      </c>
      <c r="E7607" s="164" t="s">
        <v>519</v>
      </c>
      <c r="F7607" s="193">
        <v>45680</v>
      </c>
      <c r="G7607" s="164" t="s">
        <v>650</v>
      </c>
      <c r="H7607" s="194">
        <v>28050</v>
      </c>
      <c r="I7607" s="164" t="s">
        <v>16</v>
      </c>
      <c r="L7607" s="164">
        <v>2024</v>
      </c>
      <c r="M7607" s="164" t="s">
        <v>525</v>
      </c>
      <c r="N7607" s="164" t="s">
        <v>569</v>
      </c>
    </row>
    <row r="7608" spans="1:14" s="164" customFormat="1" ht="15" x14ac:dyDescent="0.15">
      <c r="A7608" s="164" t="s">
        <v>521</v>
      </c>
      <c r="B7608" s="164" t="s">
        <v>647</v>
      </c>
      <c r="C7608" s="164" t="s">
        <v>523</v>
      </c>
      <c r="D7608" s="164" t="s">
        <v>525</v>
      </c>
      <c r="E7608" s="164" t="s">
        <v>519</v>
      </c>
      <c r="F7608" s="193">
        <v>45680</v>
      </c>
      <c r="G7608" s="164" t="s">
        <v>650</v>
      </c>
      <c r="H7608" s="194">
        <v>957361</v>
      </c>
      <c r="I7608" s="164" t="s">
        <v>16</v>
      </c>
      <c r="L7608" s="164">
        <v>2024</v>
      </c>
      <c r="M7608" s="164" t="s">
        <v>525</v>
      </c>
      <c r="N7608" s="164" t="s">
        <v>569</v>
      </c>
    </row>
    <row r="7609" spans="1:14" s="164" customFormat="1" ht="15" x14ac:dyDescent="0.15">
      <c r="A7609" s="164" t="s">
        <v>521</v>
      </c>
      <c r="B7609" s="164" t="s">
        <v>647</v>
      </c>
      <c r="C7609" s="164" t="s">
        <v>535</v>
      </c>
      <c r="D7609" s="164" t="s">
        <v>525</v>
      </c>
      <c r="E7609" s="164" t="s">
        <v>531</v>
      </c>
      <c r="F7609" s="193">
        <v>45680</v>
      </c>
      <c r="G7609" s="164" t="s">
        <v>650</v>
      </c>
      <c r="H7609" s="194">
        <v>69190</v>
      </c>
      <c r="I7609" s="164" t="s">
        <v>16</v>
      </c>
      <c r="L7609" s="164">
        <v>2024</v>
      </c>
      <c r="M7609" s="164" t="s">
        <v>525</v>
      </c>
      <c r="N7609" s="164" t="s">
        <v>569</v>
      </c>
    </row>
    <row r="7610" spans="1:14" s="164" customFormat="1" ht="15" x14ac:dyDescent="0.15">
      <c r="A7610" s="164" t="s">
        <v>521</v>
      </c>
      <c r="B7610" s="164" t="s">
        <v>647</v>
      </c>
      <c r="C7610" s="164" t="s">
        <v>523</v>
      </c>
      <c r="D7610" s="164" t="s">
        <v>525</v>
      </c>
      <c r="E7610" s="164" t="s">
        <v>531</v>
      </c>
      <c r="F7610" s="193">
        <v>45680</v>
      </c>
      <c r="G7610" s="164" t="s">
        <v>650</v>
      </c>
      <c r="H7610" s="194">
        <v>1467847</v>
      </c>
      <c r="I7610" s="164" t="s">
        <v>16</v>
      </c>
      <c r="L7610" s="164">
        <v>2024</v>
      </c>
      <c r="M7610" s="164" t="s">
        <v>525</v>
      </c>
      <c r="N7610" s="164" t="s">
        <v>569</v>
      </c>
    </row>
    <row r="7611" spans="1:14" s="164" customFormat="1" ht="15" x14ac:dyDescent="0.15">
      <c r="A7611" s="164" t="s">
        <v>521</v>
      </c>
      <c r="B7611" s="164" t="s">
        <v>647</v>
      </c>
      <c r="C7611" s="164" t="s">
        <v>523</v>
      </c>
      <c r="D7611" s="164" t="s">
        <v>525</v>
      </c>
      <c r="E7611" s="164" t="s">
        <v>525</v>
      </c>
      <c r="F7611" s="193">
        <v>45680</v>
      </c>
      <c r="G7611" s="164" t="s">
        <v>648</v>
      </c>
      <c r="H7611" s="194">
        <v>31638</v>
      </c>
      <c r="I7611" s="164" t="s">
        <v>16</v>
      </c>
      <c r="L7611" s="164">
        <v>2024</v>
      </c>
      <c r="M7611" s="164" t="s">
        <v>525</v>
      </c>
      <c r="N7611" s="164" t="s">
        <v>569</v>
      </c>
    </row>
    <row r="7612" spans="1:14" s="164" customFormat="1" ht="15" x14ac:dyDescent="0.15">
      <c r="A7612" s="164" t="s">
        <v>521</v>
      </c>
      <c r="B7612" s="164" t="s">
        <v>647</v>
      </c>
      <c r="C7612" s="164" t="s">
        <v>535</v>
      </c>
      <c r="D7612" s="164" t="s">
        <v>525</v>
      </c>
      <c r="E7612" s="164" t="s">
        <v>531</v>
      </c>
      <c r="F7612" s="193">
        <v>45680</v>
      </c>
      <c r="G7612" s="164" t="s">
        <v>648</v>
      </c>
      <c r="H7612" s="194">
        <v>5914</v>
      </c>
      <c r="I7612" s="164" t="s">
        <v>16</v>
      </c>
      <c r="L7612" s="164">
        <v>2024</v>
      </c>
      <c r="M7612" s="164" t="s">
        <v>525</v>
      </c>
      <c r="N7612" s="164" t="s">
        <v>569</v>
      </c>
    </row>
    <row r="7613" spans="1:14" s="164" customFormat="1" ht="15" x14ac:dyDescent="0.15">
      <c r="A7613" s="164" t="s">
        <v>521</v>
      </c>
      <c r="B7613" s="164" t="s">
        <v>647</v>
      </c>
      <c r="C7613" s="164" t="s">
        <v>523</v>
      </c>
      <c r="D7613" s="164" t="s">
        <v>525</v>
      </c>
      <c r="E7613" s="164" t="s">
        <v>531</v>
      </c>
      <c r="F7613" s="193">
        <v>45680</v>
      </c>
      <c r="G7613" s="164" t="s">
        <v>648</v>
      </c>
      <c r="H7613" s="194">
        <v>10408</v>
      </c>
      <c r="I7613" s="164" t="s">
        <v>16</v>
      </c>
      <c r="L7613" s="164">
        <v>2024</v>
      </c>
      <c r="M7613" s="164" t="s">
        <v>525</v>
      </c>
      <c r="N7613" s="164" t="s">
        <v>569</v>
      </c>
    </row>
    <row r="7614" spans="1:14" s="164" customFormat="1" ht="15" x14ac:dyDescent="0.15">
      <c r="A7614" s="164" t="s">
        <v>521</v>
      </c>
      <c r="B7614" s="164" t="s">
        <v>647</v>
      </c>
      <c r="C7614" s="164" t="s">
        <v>523</v>
      </c>
      <c r="D7614" s="164" t="s">
        <v>525</v>
      </c>
      <c r="E7614" s="164" t="s">
        <v>525</v>
      </c>
      <c r="F7614" s="193">
        <v>45680</v>
      </c>
      <c r="G7614" s="164" t="s">
        <v>651</v>
      </c>
      <c r="H7614" s="194">
        <v>266930</v>
      </c>
      <c r="I7614" s="164" t="s">
        <v>16</v>
      </c>
      <c r="L7614" s="164">
        <v>2024</v>
      </c>
      <c r="M7614" s="164" t="s">
        <v>525</v>
      </c>
      <c r="N7614" s="164" t="s">
        <v>569</v>
      </c>
    </row>
    <row r="7615" spans="1:14" s="164" customFormat="1" ht="15" x14ac:dyDescent="0.15">
      <c r="A7615" s="164" t="s">
        <v>521</v>
      </c>
      <c r="B7615" s="164" t="s">
        <v>647</v>
      </c>
      <c r="C7615" s="164" t="s">
        <v>523</v>
      </c>
      <c r="D7615" s="164" t="s">
        <v>525</v>
      </c>
      <c r="E7615" s="164" t="s">
        <v>531</v>
      </c>
      <c r="F7615" s="193">
        <v>45680</v>
      </c>
      <c r="G7615" s="164" t="s">
        <v>651</v>
      </c>
      <c r="H7615" s="194">
        <v>728528</v>
      </c>
      <c r="I7615" s="164" t="s">
        <v>16</v>
      </c>
      <c r="L7615" s="164">
        <v>2024</v>
      </c>
      <c r="M7615" s="164" t="s">
        <v>525</v>
      </c>
      <c r="N7615" s="164" t="s">
        <v>569</v>
      </c>
    </row>
    <row r="7616" spans="1:14" s="164" customFormat="1" ht="15" x14ac:dyDescent="0.15">
      <c r="A7616" s="164" t="s">
        <v>521</v>
      </c>
      <c r="B7616" s="164" t="s">
        <v>647</v>
      </c>
      <c r="C7616" s="164" t="s">
        <v>523</v>
      </c>
      <c r="D7616" s="164" t="s">
        <v>525</v>
      </c>
      <c r="E7616" s="164" t="s">
        <v>525</v>
      </c>
      <c r="F7616" s="193">
        <v>45680</v>
      </c>
      <c r="G7616" s="164" t="s">
        <v>649</v>
      </c>
      <c r="H7616" s="194">
        <v>1574661</v>
      </c>
      <c r="I7616" s="164" t="s">
        <v>16</v>
      </c>
      <c r="L7616" s="164">
        <v>2024</v>
      </c>
      <c r="M7616" s="164" t="s">
        <v>525</v>
      </c>
      <c r="N7616" s="164" t="s">
        <v>569</v>
      </c>
    </row>
    <row r="7617" spans="1:14" s="164" customFormat="1" ht="15" x14ac:dyDescent="0.15">
      <c r="A7617" s="164" t="s">
        <v>521</v>
      </c>
      <c r="B7617" s="164" t="s">
        <v>647</v>
      </c>
      <c r="C7617" s="164" t="s">
        <v>523</v>
      </c>
      <c r="D7617" s="164" t="s">
        <v>525</v>
      </c>
      <c r="E7617" s="164" t="s">
        <v>531</v>
      </c>
      <c r="F7617" s="193">
        <v>45680</v>
      </c>
      <c r="G7617" s="164" t="s">
        <v>649</v>
      </c>
      <c r="H7617" s="194">
        <v>83943</v>
      </c>
      <c r="I7617" s="164" t="s">
        <v>16</v>
      </c>
      <c r="L7617" s="164">
        <v>2024</v>
      </c>
      <c r="M7617" s="164" t="s">
        <v>525</v>
      </c>
      <c r="N7617" s="164" t="s">
        <v>569</v>
      </c>
    </row>
    <row r="7618" spans="1:14" s="164" customFormat="1" ht="15" x14ac:dyDescent="0.15">
      <c r="A7618" s="164" t="s">
        <v>521</v>
      </c>
      <c r="B7618" s="164" t="s">
        <v>567</v>
      </c>
      <c r="C7618" s="164" t="s">
        <v>523</v>
      </c>
      <c r="D7618" s="164" t="s">
        <v>525</v>
      </c>
      <c r="E7618" s="164" t="s">
        <v>531</v>
      </c>
      <c r="F7618" s="193">
        <v>45680</v>
      </c>
      <c r="G7618" s="164" t="s">
        <v>568</v>
      </c>
      <c r="H7618" s="194">
        <v>373149</v>
      </c>
      <c r="I7618" s="164" t="s">
        <v>22</v>
      </c>
      <c r="L7618" s="164">
        <v>2024</v>
      </c>
      <c r="M7618" s="164" t="s">
        <v>525</v>
      </c>
      <c r="N7618" s="164" t="s">
        <v>569</v>
      </c>
    </row>
    <row r="7619" spans="1:14" s="164" customFormat="1" ht="15" x14ac:dyDescent="0.15">
      <c r="A7619" s="164" t="s">
        <v>521</v>
      </c>
      <c r="B7619" s="164" t="s">
        <v>617</v>
      </c>
      <c r="C7619" s="164" t="s">
        <v>523</v>
      </c>
      <c r="D7619" s="164" t="s">
        <v>525</v>
      </c>
      <c r="E7619" s="164" t="s">
        <v>525</v>
      </c>
      <c r="F7619" s="193">
        <v>45680</v>
      </c>
      <c r="G7619" s="164" t="s">
        <v>568</v>
      </c>
      <c r="H7619" s="194">
        <v>497042</v>
      </c>
      <c r="I7619" s="164" t="s">
        <v>22</v>
      </c>
      <c r="L7619" s="164">
        <v>2024</v>
      </c>
      <c r="M7619" s="164" t="s">
        <v>525</v>
      </c>
      <c r="N7619" s="164" t="s">
        <v>569</v>
      </c>
    </row>
    <row r="7620" spans="1:14" s="164" customFormat="1" ht="15" x14ac:dyDescent="0.15">
      <c r="A7620" s="164" t="s">
        <v>521</v>
      </c>
      <c r="B7620" s="164" t="s">
        <v>617</v>
      </c>
      <c r="C7620" s="164" t="s">
        <v>523</v>
      </c>
      <c r="D7620" s="164" t="s">
        <v>525</v>
      </c>
      <c r="E7620" s="164" t="s">
        <v>525</v>
      </c>
      <c r="F7620" s="193">
        <v>45680</v>
      </c>
      <c r="G7620" s="164" t="s">
        <v>589</v>
      </c>
      <c r="H7620" s="194">
        <v>1046952</v>
      </c>
      <c r="I7620" s="164" t="s">
        <v>22</v>
      </c>
      <c r="L7620" s="164">
        <v>2024</v>
      </c>
      <c r="M7620" s="164" t="s">
        <v>525</v>
      </c>
      <c r="N7620" s="164" t="s">
        <v>569</v>
      </c>
    </row>
    <row r="7621" spans="1:14" s="164" customFormat="1" ht="15" x14ac:dyDescent="0.15">
      <c r="A7621" s="164" t="s">
        <v>521</v>
      </c>
      <c r="B7621" s="164" t="s">
        <v>617</v>
      </c>
      <c r="C7621" s="164" t="s">
        <v>523</v>
      </c>
      <c r="D7621" s="164" t="s">
        <v>525</v>
      </c>
      <c r="E7621" s="164" t="s">
        <v>519</v>
      </c>
      <c r="F7621" s="193">
        <v>45680</v>
      </c>
      <c r="G7621" s="164" t="s">
        <v>589</v>
      </c>
      <c r="H7621" s="194">
        <v>1787500</v>
      </c>
      <c r="I7621" s="164" t="s">
        <v>22</v>
      </c>
      <c r="L7621" s="164">
        <v>2024</v>
      </c>
      <c r="M7621" s="164" t="s">
        <v>525</v>
      </c>
      <c r="N7621" s="164" t="s">
        <v>569</v>
      </c>
    </row>
    <row r="7622" spans="1:14" s="164" customFormat="1" ht="15" x14ac:dyDescent="0.15">
      <c r="A7622" s="164" t="s">
        <v>521</v>
      </c>
      <c r="B7622" s="164" t="s">
        <v>617</v>
      </c>
      <c r="C7622" s="164" t="s">
        <v>523</v>
      </c>
      <c r="D7622" s="164" t="s">
        <v>525</v>
      </c>
      <c r="E7622" s="164" t="s">
        <v>531</v>
      </c>
      <c r="F7622" s="193">
        <v>45680</v>
      </c>
      <c r="G7622" s="164" t="s">
        <v>589</v>
      </c>
      <c r="H7622" s="194">
        <v>2431000</v>
      </c>
      <c r="I7622" s="164" t="s">
        <v>22</v>
      </c>
      <c r="L7622" s="164">
        <v>2024</v>
      </c>
      <c r="M7622" s="164" t="s">
        <v>525</v>
      </c>
      <c r="N7622" s="164" t="s">
        <v>569</v>
      </c>
    </row>
    <row r="7623" spans="1:14" s="164" customFormat="1" ht="15" x14ac:dyDescent="0.15">
      <c r="A7623" s="164" t="s">
        <v>521</v>
      </c>
      <c r="B7623" s="164" t="s">
        <v>638</v>
      </c>
      <c r="C7623" s="164" t="s">
        <v>523</v>
      </c>
      <c r="D7623" s="164" t="s">
        <v>525</v>
      </c>
      <c r="E7623" s="164" t="s">
        <v>519</v>
      </c>
      <c r="F7623" s="193">
        <v>45680</v>
      </c>
      <c r="G7623" s="164" t="s">
        <v>589</v>
      </c>
      <c r="H7623" s="194">
        <v>1644500</v>
      </c>
      <c r="I7623" s="164" t="s">
        <v>22</v>
      </c>
      <c r="L7623" s="164">
        <v>2024</v>
      </c>
      <c r="M7623" s="164" t="s">
        <v>525</v>
      </c>
      <c r="N7623" s="164" t="s">
        <v>569</v>
      </c>
    </row>
    <row r="7624" spans="1:14" s="164" customFormat="1" ht="15" x14ac:dyDescent="0.15">
      <c r="A7624" s="164" t="s">
        <v>521</v>
      </c>
      <c r="B7624" s="164" t="s">
        <v>638</v>
      </c>
      <c r="C7624" s="164" t="s">
        <v>523</v>
      </c>
      <c r="D7624" s="164" t="s">
        <v>525</v>
      </c>
      <c r="E7624" s="164" t="s">
        <v>531</v>
      </c>
      <c r="F7624" s="193">
        <v>45680</v>
      </c>
      <c r="G7624" s="164" t="s">
        <v>589</v>
      </c>
      <c r="H7624" s="194">
        <v>572000</v>
      </c>
      <c r="I7624" s="164" t="s">
        <v>22</v>
      </c>
      <c r="L7624" s="164">
        <v>2024</v>
      </c>
      <c r="M7624" s="164" t="s">
        <v>525</v>
      </c>
      <c r="N7624" s="164" t="s">
        <v>569</v>
      </c>
    </row>
    <row r="7625" spans="1:14" s="164" customFormat="1" ht="15" x14ac:dyDescent="0.15">
      <c r="A7625" s="164" t="s">
        <v>521</v>
      </c>
      <c r="B7625" s="164" t="s">
        <v>603</v>
      </c>
      <c r="C7625" s="164" t="s">
        <v>523</v>
      </c>
      <c r="D7625" s="164" t="s">
        <v>525</v>
      </c>
      <c r="E7625" s="164" t="s">
        <v>525</v>
      </c>
      <c r="F7625" s="193">
        <v>45680</v>
      </c>
      <c r="G7625" s="164" t="s">
        <v>604</v>
      </c>
      <c r="H7625" s="194">
        <v>45085</v>
      </c>
      <c r="I7625" s="164" t="s">
        <v>22</v>
      </c>
      <c r="L7625" s="164">
        <v>2024</v>
      </c>
      <c r="M7625" s="164" t="s">
        <v>525</v>
      </c>
      <c r="N7625" s="164" t="s">
        <v>569</v>
      </c>
    </row>
    <row r="7626" spans="1:14" s="164" customFormat="1" ht="15" x14ac:dyDescent="0.15">
      <c r="A7626" s="164" t="s">
        <v>521</v>
      </c>
      <c r="B7626" s="164" t="s">
        <v>617</v>
      </c>
      <c r="C7626" s="164" t="s">
        <v>523</v>
      </c>
      <c r="D7626" s="164" t="s">
        <v>525</v>
      </c>
      <c r="E7626" s="164" t="s">
        <v>525</v>
      </c>
      <c r="F7626" s="193">
        <v>45680</v>
      </c>
      <c r="G7626" s="164" t="s">
        <v>23</v>
      </c>
      <c r="H7626" s="194">
        <v>556318</v>
      </c>
      <c r="I7626" s="164" t="s">
        <v>22</v>
      </c>
      <c r="L7626" s="164">
        <v>2024</v>
      </c>
      <c r="M7626" s="164" t="s">
        <v>525</v>
      </c>
      <c r="N7626" s="164" t="s">
        <v>569</v>
      </c>
    </row>
    <row r="7627" spans="1:14" s="164" customFormat="1" ht="15" x14ac:dyDescent="0.15">
      <c r="A7627" s="164" t="s">
        <v>521</v>
      </c>
      <c r="B7627" s="164" t="s">
        <v>617</v>
      </c>
      <c r="C7627" s="164" t="s">
        <v>523</v>
      </c>
      <c r="D7627" s="164" t="s">
        <v>525</v>
      </c>
      <c r="E7627" s="164" t="s">
        <v>531</v>
      </c>
      <c r="F7627" s="193">
        <v>45680</v>
      </c>
      <c r="G7627" s="164" t="s">
        <v>23</v>
      </c>
      <c r="H7627" s="194">
        <v>1406847</v>
      </c>
      <c r="I7627" s="164" t="s">
        <v>22</v>
      </c>
      <c r="L7627" s="164">
        <v>2024</v>
      </c>
      <c r="M7627" s="164" t="s">
        <v>525</v>
      </c>
      <c r="N7627" s="164" t="s">
        <v>569</v>
      </c>
    </row>
    <row r="7628" spans="1:14" s="164" customFormat="1" ht="15" x14ac:dyDescent="0.15">
      <c r="A7628" s="164" t="s">
        <v>521</v>
      </c>
      <c r="B7628" s="164" t="s">
        <v>617</v>
      </c>
      <c r="C7628" s="164" t="s">
        <v>523</v>
      </c>
      <c r="D7628" s="164" t="s">
        <v>525</v>
      </c>
      <c r="E7628" s="164" t="s">
        <v>531</v>
      </c>
      <c r="F7628" s="193">
        <v>45680</v>
      </c>
      <c r="G7628" s="164" t="s">
        <v>621</v>
      </c>
      <c r="H7628" s="194">
        <v>463914</v>
      </c>
      <c r="I7628" s="164" t="s">
        <v>22</v>
      </c>
      <c r="L7628" s="164">
        <v>2024</v>
      </c>
      <c r="M7628" s="164" t="s">
        <v>525</v>
      </c>
      <c r="N7628" s="164" t="s">
        <v>569</v>
      </c>
    </row>
    <row r="7629" spans="1:14" s="164" customFormat="1" ht="15" x14ac:dyDescent="0.15">
      <c r="A7629" s="164" t="s">
        <v>521</v>
      </c>
      <c r="B7629" s="164" t="s">
        <v>638</v>
      </c>
      <c r="C7629" s="164" t="s">
        <v>523</v>
      </c>
      <c r="D7629" s="164" t="s">
        <v>525</v>
      </c>
      <c r="E7629" s="164" t="s">
        <v>531</v>
      </c>
      <c r="F7629" s="193">
        <v>45680</v>
      </c>
      <c r="G7629" s="164" t="s">
        <v>621</v>
      </c>
      <c r="H7629" s="194">
        <v>11739</v>
      </c>
      <c r="I7629" s="164" t="s">
        <v>22</v>
      </c>
      <c r="L7629" s="164">
        <v>2024</v>
      </c>
      <c r="M7629" s="164" t="s">
        <v>525</v>
      </c>
      <c r="N7629" s="164" t="s">
        <v>569</v>
      </c>
    </row>
    <row r="7630" spans="1:14" s="164" customFormat="1" ht="15" x14ac:dyDescent="0.15">
      <c r="A7630" s="164" t="s">
        <v>521</v>
      </c>
      <c r="B7630" s="164" t="s">
        <v>617</v>
      </c>
      <c r="C7630" s="164" t="s">
        <v>523</v>
      </c>
      <c r="D7630" s="164" t="s">
        <v>525</v>
      </c>
      <c r="E7630" s="164" t="s">
        <v>525</v>
      </c>
      <c r="F7630" s="193">
        <v>45679</v>
      </c>
      <c r="G7630" s="164" t="s">
        <v>721</v>
      </c>
      <c r="H7630" s="194">
        <v>110722</v>
      </c>
      <c r="I7630" s="164" t="s">
        <v>22</v>
      </c>
      <c r="L7630" s="164">
        <v>2024</v>
      </c>
      <c r="M7630" s="164" t="s">
        <v>525</v>
      </c>
      <c r="N7630" s="164" t="s">
        <v>569</v>
      </c>
    </row>
    <row r="7631" spans="1:14" s="164" customFormat="1" ht="15" x14ac:dyDescent="0.15">
      <c r="A7631" s="164" t="s">
        <v>521</v>
      </c>
      <c r="B7631" s="164" t="s">
        <v>567</v>
      </c>
      <c r="C7631" s="164" t="s">
        <v>523</v>
      </c>
      <c r="D7631" s="164" t="s">
        <v>525</v>
      </c>
      <c r="E7631" s="164" t="s">
        <v>525</v>
      </c>
      <c r="F7631" s="193">
        <v>45679</v>
      </c>
      <c r="G7631" s="164" t="s">
        <v>568</v>
      </c>
      <c r="H7631" s="194">
        <v>143009</v>
      </c>
      <c r="I7631" s="164" t="s">
        <v>22</v>
      </c>
      <c r="L7631" s="164">
        <v>2024</v>
      </c>
      <c r="M7631" s="164" t="s">
        <v>525</v>
      </c>
      <c r="N7631" s="164" t="s">
        <v>569</v>
      </c>
    </row>
    <row r="7632" spans="1:14" s="164" customFormat="1" ht="15" x14ac:dyDescent="0.15">
      <c r="A7632" s="164" t="s">
        <v>521</v>
      </c>
      <c r="B7632" s="164" t="s">
        <v>617</v>
      </c>
      <c r="C7632" s="164" t="s">
        <v>523</v>
      </c>
      <c r="D7632" s="164" t="s">
        <v>525</v>
      </c>
      <c r="E7632" s="164" t="s">
        <v>531</v>
      </c>
      <c r="F7632" s="193">
        <v>45679</v>
      </c>
      <c r="G7632" s="164" t="s">
        <v>568</v>
      </c>
      <c r="H7632" s="194">
        <v>225720</v>
      </c>
      <c r="I7632" s="164" t="s">
        <v>22</v>
      </c>
      <c r="L7632" s="164">
        <v>2024</v>
      </c>
      <c r="M7632" s="164" t="s">
        <v>525</v>
      </c>
      <c r="N7632" s="164" t="s">
        <v>569</v>
      </c>
    </row>
    <row r="7633" spans="1:14" s="164" customFormat="1" ht="15" x14ac:dyDescent="0.15">
      <c r="A7633" s="164" t="s">
        <v>521</v>
      </c>
      <c r="B7633" s="164" t="s">
        <v>617</v>
      </c>
      <c r="C7633" s="164" t="s">
        <v>523</v>
      </c>
      <c r="D7633" s="164" t="s">
        <v>525</v>
      </c>
      <c r="E7633" s="164" t="s">
        <v>525</v>
      </c>
      <c r="F7633" s="193">
        <v>45679</v>
      </c>
      <c r="G7633" s="164" t="s">
        <v>589</v>
      </c>
      <c r="H7633" s="194">
        <v>1029834</v>
      </c>
      <c r="I7633" s="164" t="s">
        <v>22</v>
      </c>
      <c r="L7633" s="164">
        <v>2024</v>
      </c>
      <c r="M7633" s="164" t="s">
        <v>525</v>
      </c>
      <c r="N7633" s="164" t="s">
        <v>569</v>
      </c>
    </row>
    <row r="7634" spans="1:14" s="164" customFormat="1" ht="15" x14ac:dyDescent="0.15">
      <c r="A7634" s="164" t="s">
        <v>521</v>
      </c>
      <c r="B7634" s="164" t="s">
        <v>617</v>
      </c>
      <c r="C7634" s="164" t="s">
        <v>523</v>
      </c>
      <c r="D7634" s="164" t="s">
        <v>525</v>
      </c>
      <c r="E7634" s="164" t="s">
        <v>531</v>
      </c>
      <c r="F7634" s="193">
        <v>45679</v>
      </c>
      <c r="G7634" s="164" t="s">
        <v>589</v>
      </c>
      <c r="H7634" s="194">
        <v>2496107</v>
      </c>
      <c r="I7634" s="164" t="s">
        <v>22</v>
      </c>
      <c r="L7634" s="164">
        <v>2024</v>
      </c>
      <c r="M7634" s="164" t="s">
        <v>525</v>
      </c>
      <c r="N7634" s="164" t="s">
        <v>569</v>
      </c>
    </row>
    <row r="7635" spans="1:14" s="164" customFormat="1" ht="15" x14ac:dyDescent="0.15">
      <c r="A7635" s="164" t="s">
        <v>521</v>
      </c>
      <c r="B7635" s="164" t="s">
        <v>603</v>
      </c>
      <c r="C7635" s="164" t="s">
        <v>523</v>
      </c>
      <c r="D7635" s="164" t="s">
        <v>525</v>
      </c>
      <c r="E7635" s="164" t="s">
        <v>525</v>
      </c>
      <c r="F7635" s="193">
        <v>45679</v>
      </c>
      <c r="G7635" s="164" t="s">
        <v>604</v>
      </c>
      <c r="H7635" s="194">
        <v>37941</v>
      </c>
      <c r="I7635" s="164" t="s">
        <v>22</v>
      </c>
      <c r="L7635" s="164">
        <v>2024</v>
      </c>
      <c r="M7635" s="164" t="s">
        <v>525</v>
      </c>
      <c r="N7635" s="164" t="s">
        <v>569</v>
      </c>
    </row>
    <row r="7636" spans="1:14" s="164" customFormat="1" ht="15" x14ac:dyDescent="0.15">
      <c r="A7636" s="164" t="s">
        <v>521</v>
      </c>
      <c r="B7636" s="164" t="s">
        <v>617</v>
      </c>
      <c r="C7636" s="164" t="s">
        <v>523</v>
      </c>
      <c r="D7636" s="164" t="s">
        <v>525</v>
      </c>
      <c r="E7636" s="164" t="s">
        <v>525</v>
      </c>
      <c r="F7636" s="193">
        <v>45679</v>
      </c>
      <c r="G7636" s="164" t="s">
        <v>23</v>
      </c>
      <c r="H7636" s="194">
        <v>898082</v>
      </c>
      <c r="I7636" s="164" t="s">
        <v>22</v>
      </c>
      <c r="L7636" s="164">
        <v>2024</v>
      </c>
      <c r="M7636" s="164" t="s">
        <v>525</v>
      </c>
      <c r="N7636" s="164" t="s">
        <v>569</v>
      </c>
    </row>
    <row r="7637" spans="1:14" s="164" customFormat="1" ht="15" x14ac:dyDescent="0.15">
      <c r="A7637" s="164" t="s">
        <v>521</v>
      </c>
      <c r="B7637" s="164" t="s">
        <v>617</v>
      </c>
      <c r="C7637" s="164" t="s">
        <v>523</v>
      </c>
      <c r="D7637" s="164" t="s">
        <v>525</v>
      </c>
      <c r="E7637" s="164" t="s">
        <v>531</v>
      </c>
      <c r="F7637" s="193">
        <v>45679</v>
      </c>
      <c r="G7637" s="164" t="s">
        <v>23</v>
      </c>
      <c r="H7637" s="194">
        <v>1553554</v>
      </c>
      <c r="I7637" s="164" t="s">
        <v>22</v>
      </c>
      <c r="L7637" s="164">
        <v>2024</v>
      </c>
      <c r="M7637" s="164" t="s">
        <v>525</v>
      </c>
      <c r="N7637" s="164" t="s">
        <v>569</v>
      </c>
    </row>
    <row r="7638" spans="1:14" s="164" customFormat="1" ht="15" x14ac:dyDescent="0.15">
      <c r="A7638" s="164" t="s">
        <v>521</v>
      </c>
      <c r="B7638" s="164" t="s">
        <v>638</v>
      </c>
      <c r="C7638" s="164" t="s">
        <v>523</v>
      </c>
      <c r="D7638" s="164" t="s">
        <v>525</v>
      </c>
      <c r="E7638" s="164" t="s">
        <v>525</v>
      </c>
      <c r="F7638" s="193">
        <v>45679</v>
      </c>
      <c r="G7638" s="164" t="s">
        <v>23</v>
      </c>
      <c r="H7638" s="194">
        <v>25720</v>
      </c>
      <c r="I7638" s="164" t="s">
        <v>22</v>
      </c>
      <c r="L7638" s="164">
        <v>2024</v>
      </c>
      <c r="M7638" s="164" t="s">
        <v>525</v>
      </c>
      <c r="N7638" s="164" t="s">
        <v>569</v>
      </c>
    </row>
    <row r="7639" spans="1:14" s="164" customFormat="1" ht="15" x14ac:dyDescent="0.15">
      <c r="A7639" s="164" t="s">
        <v>521</v>
      </c>
      <c r="B7639" s="164" t="s">
        <v>617</v>
      </c>
      <c r="C7639" s="164" t="s">
        <v>523</v>
      </c>
      <c r="D7639" s="164" t="s">
        <v>525</v>
      </c>
      <c r="E7639" s="164" t="s">
        <v>531</v>
      </c>
      <c r="F7639" s="193">
        <v>45679</v>
      </c>
      <c r="G7639" s="164" t="s">
        <v>621</v>
      </c>
      <c r="H7639" s="194">
        <v>42174</v>
      </c>
      <c r="I7639" s="164" t="s">
        <v>22</v>
      </c>
      <c r="L7639" s="164">
        <v>2024</v>
      </c>
      <c r="M7639" s="164" t="s">
        <v>525</v>
      </c>
      <c r="N7639" s="164" t="s">
        <v>569</v>
      </c>
    </row>
    <row r="7640" spans="1:14" s="164" customFormat="1" ht="15" x14ac:dyDescent="0.15">
      <c r="A7640" s="164" t="s">
        <v>521</v>
      </c>
      <c r="B7640" s="164" t="s">
        <v>647</v>
      </c>
      <c r="C7640" s="164" t="s">
        <v>523</v>
      </c>
      <c r="D7640" s="164" t="s">
        <v>525</v>
      </c>
      <c r="E7640" s="164" t="s">
        <v>525</v>
      </c>
      <c r="F7640" s="193">
        <v>45679</v>
      </c>
      <c r="G7640" s="164" t="s">
        <v>650</v>
      </c>
      <c r="H7640" s="194">
        <v>340010</v>
      </c>
      <c r="I7640" s="164" t="s">
        <v>16</v>
      </c>
      <c r="L7640" s="164">
        <v>2024</v>
      </c>
      <c r="M7640" s="164" t="s">
        <v>525</v>
      </c>
      <c r="N7640" s="164" t="s">
        <v>569</v>
      </c>
    </row>
    <row r="7641" spans="1:14" s="164" customFormat="1" ht="15" x14ac:dyDescent="0.15">
      <c r="A7641" s="164" t="s">
        <v>521</v>
      </c>
      <c r="B7641" s="164" t="s">
        <v>647</v>
      </c>
      <c r="C7641" s="164" t="s">
        <v>535</v>
      </c>
      <c r="D7641" s="164" t="s">
        <v>525</v>
      </c>
      <c r="E7641" s="164" t="s">
        <v>519</v>
      </c>
      <c r="F7641" s="193">
        <v>45679</v>
      </c>
      <c r="G7641" s="164" t="s">
        <v>650</v>
      </c>
      <c r="H7641" s="194">
        <v>9350</v>
      </c>
      <c r="I7641" s="164" t="s">
        <v>16</v>
      </c>
      <c r="L7641" s="164">
        <v>2024</v>
      </c>
      <c r="M7641" s="164" t="s">
        <v>525</v>
      </c>
      <c r="N7641" s="164" t="s">
        <v>569</v>
      </c>
    </row>
    <row r="7642" spans="1:14" s="164" customFormat="1" ht="15" x14ac:dyDescent="0.15">
      <c r="A7642" s="164" t="s">
        <v>521</v>
      </c>
      <c r="B7642" s="164" t="s">
        <v>647</v>
      </c>
      <c r="C7642" s="164" t="s">
        <v>523</v>
      </c>
      <c r="D7642" s="164" t="s">
        <v>525</v>
      </c>
      <c r="E7642" s="164" t="s">
        <v>519</v>
      </c>
      <c r="F7642" s="193">
        <v>45679</v>
      </c>
      <c r="G7642" s="164" t="s">
        <v>650</v>
      </c>
      <c r="H7642" s="194">
        <v>1136080</v>
      </c>
      <c r="I7642" s="164" t="s">
        <v>16</v>
      </c>
      <c r="L7642" s="164">
        <v>2024</v>
      </c>
      <c r="M7642" s="164" t="s">
        <v>525</v>
      </c>
      <c r="N7642" s="164" t="s">
        <v>569</v>
      </c>
    </row>
    <row r="7643" spans="1:14" s="164" customFormat="1" ht="15" x14ac:dyDescent="0.15">
      <c r="A7643" s="164" t="s">
        <v>521</v>
      </c>
      <c r="B7643" s="164" t="s">
        <v>647</v>
      </c>
      <c r="C7643" s="164" t="s">
        <v>535</v>
      </c>
      <c r="D7643" s="164" t="s">
        <v>525</v>
      </c>
      <c r="E7643" s="164" t="s">
        <v>531</v>
      </c>
      <c r="F7643" s="193">
        <v>45679</v>
      </c>
      <c r="G7643" s="164" t="s">
        <v>650</v>
      </c>
      <c r="H7643" s="194">
        <v>309078</v>
      </c>
      <c r="I7643" s="164" t="s">
        <v>16</v>
      </c>
      <c r="L7643" s="164">
        <v>2024</v>
      </c>
      <c r="M7643" s="164" t="s">
        <v>525</v>
      </c>
      <c r="N7643" s="164" t="s">
        <v>569</v>
      </c>
    </row>
    <row r="7644" spans="1:14" s="164" customFormat="1" ht="15" x14ac:dyDescent="0.15">
      <c r="A7644" s="164" t="s">
        <v>521</v>
      </c>
      <c r="B7644" s="164" t="s">
        <v>647</v>
      </c>
      <c r="C7644" s="164" t="s">
        <v>523</v>
      </c>
      <c r="D7644" s="164" t="s">
        <v>525</v>
      </c>
      <c r="E7644" s="164" t="s">
        <v>531</v>
      </c>
      <c r="F7644" s="193">
        <v>45679</v>
      </c>
      <c r="G7644" s="164" t="s">
        <v>650</v>
      </c>
      <c r="H7644" s="194">
        <v>2034881</v>
      </c>
      <c r="I7644" s="164" t="s">
        <v>16</v>
      </c>
      <c r="L7644" s="164">
        <v>2024</v>
      </c>
      <c r="M7644" s="164" t="s">
        <v>525</v>
      </c>
      <c r="N7644" s="164" t="s">
        <v>569</v>
      </c>
    </row>
    <row r="7645" spans="1:14" s="164" customFormat="1" ht="15" x14ac:dyDescent="0.15">
      <c r="A7645" s="164" t="s">
        <v>521</v>
      </c>
      <c r="B7645" s="164" t="s">
        <v>647</v>
      </c>
      <c r="C7645" s="164" t="s">
        <v>523</v>
      </c>
      <c r="D7645" s="164" t="s">
        <v>525</v>
      </c>
      <c r="E7645" s="164" t="s">
        <v>525</v>
      </c>
      <c r="F7645" s="193">
        <v>45679</v>
      </c>
      <c r="G7645" s="164" t="s">
        <v>648</v>
      </c>
      <c r="H7645" s="194">
        <v>102632</v>
      </c>
      <c r="I7645" s="164" t="s">
        <v>16</v>
      </c>
      <c r="L7645" s="164">
        <v>2024</v>
      </c>
      <c r="M7645" s="164" t="s">
        <v>525</v>
      </c>
      <c r="N7645" s="164" t="s">
        <v>569</v>
      </c>
    </row>
    <row r="7646" spans="1:14" s="164" customFormat="1" ht="15" x14ac:dyDescent="0.15">
      <c r="A7646" s="164" t="s">
        <v>521</v>
      </c>
      <c r="B7646" s="164" t="s">
        <v>647</v>
      </c>
      <c r="C7646" s="164" t="s">
        <v>523</v>
      </c>
      <c r="D7646" s="164" t="s">
        <v>525</v>
      </c>
      <c r="E7646" s="164" t="s">
        <v>531</v>
      </c>
      <c r="F7646" s="193">
        <v>45679</v>
      </c>
      <c r="G7646" s="164" t="s">
        <v>648</v>
      </c>
      <c r="H7646" s="194">
        <v>72987</v>
      </c>
      <c r="I7646" s="164" t="s">
        <v>16</v>
      </c>
      <c r="L7646" s="164">
        <v>2024</v>
      </c>
      <c r="M7646" s="164" t="s">
        <v>525</v>
      </c>
      <c r="N7646" s="164" t="s">
        <v>569</v>
      </c>
    </row>
    <row r="7647" spans="1:14" s="164" customFormat="1" ht="15" x14ac:dyDescent="0.15">
      <c r="A7647" s="164" t="s">
        <v>521</v>
      </c>
      <c r="B7647" s="164" t="s">
        <v>617</v>
      </c>
      <c r="C7647" s="164" t="s">
        <v>523</v>
      </c>
      <c r="D7647" s="164" t="s">
        <v>525</v>
      </c>
      <c r="E7647" s="164" t="s">
        <v>519</v>
      </c>
      <c r="F7647" s="193">
        <v>45679</v>
      </c>
      <c r="G7647" s="164" t="s">
        <v>651</v>
      </c>
      <c r="H7647" s="194">
        <v>47164</v>
      </c>
      <c r="I7647" s="164" t="s">
        <v>16</v>
      </c>
      <c r="L7647" s="164">
        <v>2024</v>
      </c>
      <c r="M7647" s="164" t="s">
        <v>525</v>
      </c>
      <c r="N7647" s="164" t="s">
        <v>569</v>
      </c>
    </row>
    <row r="7648" spans="1:14" s="164" customFormat="1" ht="15" x14ac:dyDescent="0.15">
      <c r="A7648" s="164" t="s">
        <v>521</v>
      </c>
      <c r="B7648" s="164" t="s">
        <v>647</v>
      </c>
      <c r="C7648" s="164" t="s">
        <v>523</v>
      </c>
      <c r="D7648" s="164" t="s">
        <v>525</v>
      </c>
      <c r="E7648" s="164" t="s">
        <v>525</v>
      </c>
      <c r="F7648" s="193">
        <v>45679</v>
      </c>
      <c r="G7648" s="164" t="s">
        <v>651</v>
      </c>
      <c r="H7648" s="194">
        <v>298503</v>
      </c>
      <c r="I7648" s="164" t="s">
        <v>16</v>
      </c>
      <c r="L7648" s="164">
        <v>2024</v>
      </c>
      <c r="M7648" s="164" t="s">
        <v>525</v>
      </c>
      <c r="N7648" s="164" t="s">
        <v>569</v>
      </c>
    </row>
    <row r="7649" spans="1:14" s="164" customFormat="1" ht="15" x14ac:dyDescent="0.15">
      <c r="A7649" s="164" t="s">
        <v>521</v>
      </c>
      <c r="B7649" s="164" t="s">
        <v>647</v>
      </c>
      <c r="C7649" s="164" t="s">
        <v>523</v>
      </c>
      <c r="D7649" s="164" t="s">
        <v>525</v>
      </c>
      <c r="E7649" s="164" t="s">
        <v>531</v>
      </c>
      <c r="F7649" s="193">
        <v>45679</v>
      </c>
      <c r="G7649" s="164" t="s">
        <v>651</v>
      </c>
      <c r="H7649" s="194">
        <v>768240</v>
      </c>
      <c r="I7649" s="164" t="s">
        <v>16</v>
      </c>
      <c r="L7649" s="164">
        <v>2024</v>
      </c>
      <c r="M7649" s="164" t="s">
        <v>525</v>
      </c>
      <c r="N7649" s="164" t="s">
        <v>569</v>
      </c>
    </row>
    <row r="7650" spans="1:14" s="164" customFormat="1" ht="15" x14ac:dyDescent="0.15">
      <c r="A7650" s="164" t="s">
        <v>521</v>
      </c>
      <c r="B7650" s="164" t="s">
        <v>647</v>
      </c>
      <c r="C7650" s="164" t="s">
        <v>523</v>
      </c>
      <c r="D7650" s="164" t="s">
        <v>525</v>
      </c>
      <c r="E7650" s="164" t="s">
        <v>525</v>
      </c>
      <c r="F7650" s="193">
        <v>45679</v>
      </c>
      <c r="G7650" s="164" t="s">
        <v>649</v>
      </c>
      <c r="H7650" s="194">
        <v>1395137</v>
      </c>
      <c r="I7650" s="164" t="s">
        <v>16</v>
      </c>
      <c r="L7650" s="164">
        <v>2024</v>
      </c>
      <c r="M7650" s="164" t="s">
        <v>525</v>
      </c>
      <c r="N7650" s="164" t="s">
        <v>569</v>
      </c>
    </row>
    <row r="7651" spans="1:14" s="164" customFormat="1" ht="15" x14ac:dyDescent="0.15">
      <c r="A7651" s="164" t="s">
        <v>521</v>
      </c>
      <c r="B7651" s="164" t="s">
        <v>647</v>
      </c>
      <c r="C7651" s="164" t="s">
        <v>523</v>
      </c>
      <c r="D7651" s="164" t="s">
        <v>525</v>
      </c>
      <c r="E7651" s="164" t="s">
        <v>531</v>
      </c>
      <c r="F7651" s="193">
        <v>45679</v>
      </c>
      <c r="G7651" s="164" t="s">
        <v>649</v>
      </c>
      <c r="H7651" s="194">
        <v>2935163</v>
      </c>
      <c r="I7651" s="164" t="s">
        <v>16</v>
      </c>
      <c r="L7651" s="164">
        <v>2024</v>
      </c>
      <c r="M7651" s="164" t="s">
        <v>525</v>
      </c>
      <c r="N7651" s="164" t="s">
        <v>569</v>
      </c>
    </row>
    <row r="7652" spans="1:14" s="164" customFormat="1" ht="15" x14ac:dyDescent="0.15">
      <c r="A7652" s="164" t="s">
        <v>521</v>
      </c>
      <c r="B7652" s="164" t="s">
        <v>647</v>
      </c>
      <c r="C7652" s="164" t="s">
        <v>523</v>
      </c>
      <c r="D7652" s="164" t="s">
        <v>525</v>
      </c>
      <c r="E7652" s="164" t="s">
        <v>531</v>
      </c>
      <c r="F7652" s="193">
        <v>45679</v>
      </c>
      <c r="G7652" s="164" t="s">
        <v>652</v>
      </c>
      <c r="H7652" s="194">
        <v>39600</v>
      </c>
      <c r="I7652" s="164" t="s">
        <v>16</v>
      </c>
      <c r="L7652" s="164">
        <v>2024</v>
      </c>
      <c r="M7652" s="164" t="s">
        <v>525</v>
      </c>
      <c r="N7652" s="164" t="s">
        <v>569</v>
      </c>
    </row>
    <row r="7653" spans="1:14" s="164" customFormat="1" ht="15" x14ac:dyDescent="0.15">
      <c r="A7653" s="164" t="s">
        <v>521</v>
      </c>
      <c r="B7653" s="164" t="s">
        <v>647</v>
      </c>
      <c r="C7653" s="164" t="s">
        <v>523</v>
      </c>
      <c r="D7653" s="164" t="s">
        <v>525</v>
      </c>
      <c r="E7653" s="164" t="s">
        <v>525</v>
      </c>
      <c r="F7653" s="193">
        <v>45678</v>
      </c>
      <c r="G7653" s="164" t="s">
        <v>650</v>
      </c>
      <c r="H7653" s="194">
        <v>268844</v>
      </c>
      <c r="I7653" s="164" t="s">
        <v>16</v>
      </c>
      <c r="L7653" s="164">
        <v>2024</v>
      </c>
      <c r="M7653" s="164" t="s">
        <v>525</v>
      </c>
      <c r="N7653" s="164" t="s">
        <v>569</v>
      </c>
    </row>
    <row r="7654" spans="1:14" s="164" customFormat="1" ht="15" x14ac:dyDescent="0.15">
      <c r="A7654" s="164" t="s">
        <v>521</v>
      </c>
      <c r="B7654" s="164" t="s">
        <v>647</v>
      </c>
      <c r="C7654" s="164" t="s">
        <v>523</v>
      </c>
      <c r="D7654" s="164" t="s">
        <v>525</v>
      </c>
      <c r="E7654" s="164" t="s">
        <v>519</v>
      </c>
      <c r="F7654" s="193">
        <v>45678</v>
      </c>
      <c r="G7654" s="164" t="s">
        <v>650</v>
      </c>
      <c r="H7654" s="194">
        <v>588397</v>
      </c>
      <c r="I7654" s="164" t="s">
        <v>16</v>
      </c>
      <c r="L7654" s="164">
        <v>2024</v>
      </c>
      <c r="M7654" s="164" t="s">
        <v>525</v>
      </c>
      <c r="N7654" s="164" t="s">
        <v>569</v>
      </c>
    </row>
    <row r="7655" spans="1:14" s="164" customFormat="1" ht="15" x14ac:dyDescent="0.15">
      <c r="A7655" s="164" t="s">
        <v>521</v>
      </c>
      <c r="B7655" s="164" t="s">
        <v>647</v>
      </c>
      <c r="C7655" s="164" t="s">
        <v>523</v>
      </c>
      <c r="D7655" s="164" t="s">
        <v>525</v>
      </c>
      <c r="E7655" s="164" t="s">
        <v>531</v>
      </c>
      <c r="F7655" s="193">
        <v>45678</v>
      </c>
      <c r="G7655" s="164" t="s">
        <v>650</v>
      </c>
      <c r="H7655" s="194">
        <v>2019059</v>
      </c>
      <c r="I7655" s="164" t="s">
        <v>16</v>
      </c>
      <c r="L7655" s="164">
        <v>2024</v>
      </c>
      <c r="M7655" s="164" t="s">
        <v>525</v>
      </c>
      <c r="N7655" s="164" t="s">
        <v>569</v>
      </c>
    </row>
    <row r="7656" spans="1:14" s="164" customFormat="1" ht="15" x14ac:dyDescent="0.15">
      <c r="A7656" s="164" t="s">
        <v>521</v>
      </c>
      <c r="B7656" s="164" t="s">
        <v>647</v>
      </c>
      <c r="C7656" s="164" t="s">
        <v>523</v>
      </c>
      <c r="D7656" s="164" t="s">
        <v>525</v>
      </c>
      <c r="E7656" s="164" t="s">
        <v>525</v>
      </c>
      <c r="F7656" s="193">
        <v>45678</v>
      </c>
      <c r="G7656" s="164" t="s">
        <v>648</v>
      </c>
      <c r="H7656" s="194">
        <v>53222</v>
      </c>
      <c r="I7656" s="164" t="s">
        <v>16</v>
      </c>
      <c r="L7656" s="164">
        <v>2024</v>
      </c>
      <c r="M7656" s="164" t="s">
        <v>525</v>
      </c>
      <c r="N7656" s="164" t="s">
        <v>569</v>
      </c>
    </row>
    <row r="7657" spans="1:14" s="164" customFormat="1" ht="15" x14ac:dyDescent="0.15">
      <c r="A7657" s="164" t="s">
        <v>521</v>
      </c>
      <c r="B7657" s="164" t="s">
        <v>647</v>
      </c>
      <c r="C7657" s="164" t="s">
        <v>535</v>
      </c>
      <c r="D7657" s="164" t="s">
        <v>525</v>
      </c>
      <c r="E7657" s="164" t="s">
        <v>531</v>
      </c>
      <c r="F7657" s="193">
        <v>45678</v>
      </c>
      <c r="G7657" s="164" t="s">
        <v>648</v>
      </c>
      <c r="H7657" s="194">
        <v>34936</v>
      </c>
      <c r="I7657" s="164" t="s">
        <v>16</v>
      </c>
      <c r="L7657" s="164">
        <v>2024</v>
      </c>
      <c r="M7657" s="164" t="s">
        <v>525</v>
      </c>
      <c r="N7657" s="164" t="s">
        <v>569</v>
      </c>
    </row>
    <row r="7658" spans="1:14" s="164" customFormat="1" ht="15" x14ac:dyDescent="0.15">
      <c r="A7658" s="164" t="s">
        <v>521</v>
      </c>
      <c r="B7658" s="164" t="s">
        <v>647</v>
      </c>
      <c r="C7658" s="164" t="s">
        <v>523</v>
      </c>
      <c r="D7658" s="164" t="s">
        <v>525</v>
      </c>
      <c r="E7658" s="164" t="s">
        <v>531</v>
      </c>
      <c r="F7658" s="193">
        <v>45678</v>
      </c>
      <c r="G7658" s="164" t="s">
        <v>648</v>
      </c>
      <c r="H7658" s="194">
        <v>65048</v>
      </c>
      <c r="I7658" s="164" t="s">
        <v>16</v>
      </c>
      <c r="L7658" s="164">
        <v>2024</v>
      </c>
      <c r="M7658" s="164" t="s">
        <v>525</v>
      </c>
      <c r="N7658" s="164" t="s">
        <v>569</v>
      </c>
    </row>
    <row r="7659" spans="1:14" s="164" customFormat="1" ht="15" x14ac:dyDescent="0.15">
      <c r="A7659" s="164" t="s">
        <v>521</v>
      </c>
      <c r="B7659" s="164" t="s">
        <v>647</v>
      </c>
      <c r="C7659" s="164" t="s">
        <v>523</v>
      </c>
      <c r="D7659" s="164" t="s">
        <v>525</v>
      </c>
      <c r="E7659" s="164" t="s">
        <v>525</v>
      </c>
      <c r="F7659" s="193">
        <v>45678</v>
      </c>
      <c r="G7659" s="164" t="s">
        <v>651</v>
      </c>
      <c r="H7659" s="194">
        <v>708224</v>
      </c>
      <c r="I7659" s="164" t="s">
        <v>16</v>
      </c>
      <c r="L7659" s="164">
        <v>2024</v>
      </c>
      <c r="M7659" s="164" t="s">
        <v>525</v>
      </c>
      <c r="N7659" s="164" t="s">
        <v>569</v>
      </c>
    </row>
    <row r="7660" spans="1:14" s="164" customFormat="1" ht="15" x14ac:dyDescent="0.15">
      <c r="A7660" s="164" t="s">
        <v>521</v>
      </c>
      <c r="B7660" s="164" t="s">
        <v>647</v>
      </c>
      <c r="C7660" s="164" t="s">
        <v>523</v>
      </c>
      <c r="D7660" s="164" t="s">
        <v>525</v>
      </c>
      <c r="E7660" s="164" t="s">
        <v>531</v>
      </c>
      <c r="F7660" s="193">
        <v>45678</v>
      </c>
      <c r="G7660" s="164" t="s">
        <v>651</v>
      </c>
      <c r="H7660" s="194">
        <v>174240</v>
      </c>
      <c r="I7660" s="164" t="s">
        <v>16</v>
      </c>
      <c r="L7660" s="164">
        <v>2024</v>
      </c>
      <c r="M7660" s="164" t="s">
        <v>525</v>
      </c>
      <c r="N7660" s="164" t="s">
        <v>569</v>
      </c>
    </row>
    <row r="7661" spans="1:14" s="164" customFormat="1" ht="15" x14ac:dyDescent="0.15">
      <c r="A7661" s="164" t="s">
        <v>521</v>
      </c>
      <c r="B7661" s="164" t="s">
        <v>647</v>
      </c>
      <c r="C7661" s="164" t="s">
        <v>523</v>
      </c>
      <c r="D7661" s="164" t="s">
        <v>525</v>
      </c>
      <c r="E7661" s="164" t="s">
        <v>525</v>
      </c>
      <c r="F7661" s="193">
        <v>45678</v>
      </c>
      <c r="G7661" s="164" t="s">
        <v>649</v>
      </c>
      <c r="H7661" s="194">
        <v>2999467</v>
      </c>
      <c r="I7661" s="164" t="s">
        <v>16</v>
      </c>
      <c r="L7661" s="164">
        <v>2024</v>
      </c>
      <c r="M7661" s="164" t="s">
        <v>525</v>
      </c>
      <c r="N7661" s="164" t="s">
        <v>569</v>
      </c>
    </row>
    <row r="7662" spans="1:14" s="164" customFormat="1" ht="15" x14ac:dyDescent="0.15">
      <c r="A7662" s="164" t="s">
        <v>521</v>
      </c>
      <c r="B7662" s="164" t="s">
        <v>647</v>
      </c>
      <c r="C7662" s="164" t="s">
        <v>523</v>
      </c>
      <c r="D7662" s="164" t="s">
        <v>525</v>
      </c>
      <c r="E7662" s="164" t="s">
        <v>531</v>
      </c>
      <c r="F7662" s="193">
        <v>45678</v>
      </c>
      <c r="G7662" s="164" t="s">
        <v>649</v>
      </c>
      <c r="H7662" s="194">
        <v>1090254</v>
      </c>
      <c r="I7662" s="164" t="s">
        <v>16</v>
      </c>
      <c r="L7662" s="164">
        <v>2024</v>
      </c>
      <c r="M7662" s="164" t="s">
        <v>525</v>
      </c>
      <c r="N7662" s="164" t="s">
        <v>569</v>
      </c>
    </row>
    <row r="7663" spans="1:14" s="164" customFormat="1" ht="15" x14ac:dyDescent="0.15">
      <c r="A7663" s="164" t="s">
        <v>521</v>
      </c>
      <c r="B7663" s="164" t="s">
        <v>617</v>
      </c>
      <c r="C7663" s="164" t="s">
        <v>523</v>
      </c>
      <c r="D7663" s="164" t="s">
        <v>525</v>
      </c>
      <c r="E7663" s="164" t="s">
        <v>531</v>
      </c>
      <c r="F7663" s="193">
        <v>45678</v>
      </c>
      <c r="G7663" s="164" t="s">
        <v>619</v>
      </c>
      <c r="H7663" s="194">
        <v>292428</v>
      </c>
      <c r="I7663" s="164" t="s">
        <v>22</v>
      </c>
      <c r="L7663" s="164">
        <v>2024</v>
      </c>
      <c r="M7663" s="164" t="s">
        <v>525</v>
      </c>
      <c r="N7663" s="164" t="s">
        <v>569</v>
      </c>
    </row>
    <row r="7664" spans="1:14" s="164" customFormat="1" ht="15" x14ac:dyDescent="0.15">
      <c r="A7664" s="164" t="s">
        <v>521</v>
      </c>
      <c r="B7664" s="164" t="s">
        <v>617</v>
      </c>
      <c r="C7664" s="164" t="s">
        <v>523</v>
      </c>
      <c r="D7664" s="164" t="s">
        <v>525</v>
      </c>
      <c r="E7664" s="164" t="s">
        <v>531</v>
      </c>
      <c r="F7664" s="193">
        <v>45678</v>
      </c>
      <c r="G7664" s="164" t="s">
        <v>587</v>
      </c>
      <c r="H7664" s="194">
        <v>255420</v>
      </c>
      <c r="I7664" s="164" t="s">
        <v>22</v>
      </c>
      <c r="L7664" s="164">
        <v>2024</v>
      </c>
      <c r="M7664" s="164" t="s">
        <v>525</v>
      </c>
      <c r="N7664" s="164" t="s">
        <v>569</v>
      </c>
    </row>
    <row r="7665" spans="1:14" s="164" customFormat="1" ht="15" x14ac:dyDescent="0.15">
      <c r="A7665" s="164" t="s">
        <v>521</v>
      </c>
      <c r="B7665" s="164" t="s">
        <v>603</v>
      </c>
      <c r="C7665" s="164" t="s">
        <v>523</v>
      </c>
      <c r="D7665" s="164" t="s">
        <v>525</v>
      </c>
      <c r="E7665" s="164" t="s">
        <v>525</v>
      </c>
      <c r="F7665" s="193">
        <v>45678</v>
      </c>
      <c r="G7665" s="164" t="s">
        <v>604</v>
      </c>
      <c r="H7665" s="194">
        <v>8463</v>
      </c>
      <c r="I7665" s="164" t="s">
        <v>22</v>
      </c>
      <c r="L7665" s="164">
        <v>2024</v>
      </c>
      <c r="M7665" s="164" t="s">
        <v>525</v>
      </c>
      <c r="N7665" s="164" t="s">
        <v>569</v>
      </c>
    </row>
    <row r="7666" spans="1:14" s="164" customFormat="1" ht="15" x14ac:dyDescent="0.15">
      <c r="A7666" s="164" t="s">
        <v>521</v>
      </c>
      <c r="B7666" s="164" t="s">
        <v>647</v>
      </c>
      <c r="C7666" s="164" t="s">
        <v>523</v>
      </c>
      <c r="D7666" s="164" t="s">
        <v>525</v>
      </c>
      <c r="E7666" s="164" t="s">
        <v>525</v>
      </c>
      <c r="F7666" s="193">
        <v>45674</v>
      </c>
      <c r="G7666" s="164" t="s">
        <v>650</v>
      </c>
      <c r="H7666" s="194">
        <v>310528</v>
      </c>
      <c r="I7666" s="164" t="s">
        <v>16</v>
      </c>
      <c r="L7666" s="164">
        <v>2024</v>
      </c>
      <c r="M7666" s="164" t="s">
        <v>525</v>
      </c>
      <c r="N7666" s="164" t="s">
        <v>569</v>
      </c>
    </row>
    <row r="7667" spans="1:14" s="164" customFormat="1" ht="15" x14ac:dyDescent="0.15">
      <c r="A7667" s="164" t="s">
        <v>521</v>
      </c>
      <c r="B7667" s="164" t="s">
        <v>647</v>
      </c>
      <c r="C7667" s="164" t="s">
        <v>523</v>
      </c>
      <c r="D7667" s="164" t="s">
        <v>525</v>
      </c>
      <c r="E7667" s="164" t="s">
        <v>519</v>
      </c>
      <c r="F7667" s="193">
        <v>45674</v>
      </c>
      <c r="G7667" s="164" t="s">
        <v>650</v>
      </c>
      <c r="H7667" s="194">
        <v>551956</v>
      </c>
      <c r="I7667" s="164" t="s">
        <v>16</v>
      </c>
      <c r="L7667" s="164">
        <v>2024</v>
      </c>
      <c r="M7667" s="164" t="s">
        <v>525</v>
      </c>
      <c r="N7667" s="164" t="s">
        <v>569</v>
      </c>
    </row>
    <row r="7668" spans="1:14" s="164" customFormat="1" ht="15" x14ac:dyDescent="0.15">
      <c r="A7668" s="164" t="s">
        <v>521</v>
      </c>
      <c r="B7668" s="164" t="s">
        <v>647</v>
      </c>
      <c r="C7668" s="164" t="s">
        <v>535</v>
      </c>
      <c r="D7668" s="164" t="s">
        <v>525</v>
      </c>
      <c r="E7668" s="164" t="s">
        <v>531</v>
      </c>
      <c r="F7668" s="193">
        <v>45674</v>
      </c>
      <c r="G7668" s="164" t="s">
        <v>650</v>
      </c>
      <c r="H7668" s="194">
        <v>34936</v>
      </c>
      <c r="I7668" s="164" t="s">
        <v>16</v>
      </c>
      <c r="L7668" s="164">
        <v>2024</v>
      </c>
      <c r="M7668" s="164" t="s">
        <v>525</v>
      </c>
      <c r="N7668" s="164" t="s">
        <v>569</v>
      </c>
    </row>
    <row r="7669" spans="1:14" s="164" customFormat="1" ht="15" x14ac:dyDescent="0.15">
      <c r="A7669" s="164" t="s">
        <v>521</v>
      </c>
      <c r="B7669" s="164" t="s">
        <v>647</v>
      </c>
      <c r="C7669" s="164" t="s">
        <v>523</v>
      </c>
      <c r="D7669" s="164" t="s">
        <v>525</v>
      </c>
      <c r="E7669" s="164" t="s">
        <v>531</v>
      </c>
      <c r="F7669" s="193">
        <v>45674</v>
      </c>
      <c r="G7669" s="164" t="s">
        <v>650</v>
      </c>
      <c r="H7669" s="194">
        <v>1805540</v>
      </c>
      <c r="I7669" s="164" t="s">
        <v>16</v>
      </c>
      <c r="L7669" s="164">
        <v>2024</v>
      </c>
      <c r="M7669" s="164" t="s">
        <v>525</v>
      </c>
      <c r="N7669" s="164" t="s">
        <v>569</v>
      </c>
    </row>
    <row r="7670" spans="1:14" s="164" customFormat="1" ht="15" x14ac:dyDescent="0.15">
      <c r="A7670" s="164" t="s">
        <v>521</v>
      </c>
      <c r="B7670" s="164" t="s">
        <v>647</v>
      </c>
      <c r="C7670" s="164" t="s">
        <v>523</v>
      </c>
      <c r="D7670" s="164" t="s">
        <v>525</v>
      </c>
      <c r="E7670" s="164" t="s">
        <v>525</v>
      </c>
      <c r="F7670" s="193">
        <v>45674</v>
      </c>
      <c r="G7670" s="164" t="s">
        <v>648</v>
      </c>
      <c r="H7670" s="194">
        <v>34749</v>
      </c>
      <c r="I7670" s="164" t="s">
        <v>16</v>
      </c>
      <c r="L7670" s="164">
        <v>2024</v>
      </c>
      <c r="M7670" s="164" t="s">
        <v>525</v>
      </c>
      <c r="N7670" s="164" t="s">
        <v>569</v>
      </c>
    </row>
    <row r="7671" spans="1:14" s="164" customFormat="1" ht="15" x14ac:dyDescent="0.15">
      <c r="A7671" s="164" t="s">
        <v>521</v>
      </c>
      <c r="B7671" s="164" t="s">
        <v>647</v>
      </c>
      <c r="C7671" s="164" t="s">
        <v>523</v>
      </c>
      <c r="D7671" s="164" t="s">
        <v>525</v>
      </c>
      <c r="E7671" s="164" t="s">
        <v>531</v>
      </c>
      <c r="F7671" s="193">
        <v>45674</v>
      </c>
      <c r="G7671" s="164" t="s">
        <v>648</v>
      </c>
      <c r="H7671" s="194">
        <v>88352</v>
      </c>
      <c r="I7671" s="164" t="s">
        <v>16</v>
      </c>
      <c r="L7671" s="164">
        <v>2024</v>
      </c>
      <c r="M7671" s="164" t="s">
        <v>525</v>
      </c>
      <c r="N7671" s="164" t="s">
        <v>569</v>
      </c>
    </row>
    <row r="7672" spans="1:14" s="164" customFormat="1" ht="15" x14ac:dyDescent="0.15">
      <c r="A7672" s="164" t="s">
        <v>521</v>
      </c>
      <c r="B7672" s="164" t="s">
        <v>647</v>
      </c>
      <c r="C7672" s="164" t="s">
        <v>523</v>
      </c>
      <c r="D7672" s="164" t="s">
        <v>525</v>
      </c>
      <c r="E7672" s="164" t="s">
        <v>525</v>
      </c>
      <c r="F7672" s="193">
        <v>45674</v>
      </c>
      <c r="G7672" s="164" t="s">
        <v>649</v>
      </c>
      <c r="H7672" s="194">
        <v>226237</v>
      </c>
      <c r="I7672" s="164" t="s">
        <v>16</v>
      </c>
      <c r="L7672" s="164">
        <v>2024</v>
      </c>
      <c r="M7672" s="164" t="s">
        <v>525</v>
      </c>
      <c r="N7672" s="164" t="s">
        <v>569</v>
      </c>
    </row>
    <row r="7673" spans="1:14" s="164" customFormat="1" ht="15" x14ac:dyDescent="0.15">
      <c r="A7673" s="164" t="s">
        <v>521</v>
      </c>
      <c r="B7673" s="164" t="s">
        <v>617</v>
      </c>
      <c r="C7673" s="164" t="s">
        <v>523</v>
      </c>
      <c r="D7673" s="164" t="s">
        <v>525</v>
      </c>
      <c r="E7673" s="164" t="s">
        <v>525</v>
      </c>
      <c r="F7673" s="193">
        <v>45674</v>
      </c>
      <c r="G7673" s="164" t="s">
        <v>587</v>
      </c>
      <c r="H7673" s="194">
        <v>255420</v>
      </c>
      <c r="I7673" s="164" t="s">
        <v>22</v>
      </c>
      <c r="L7673" s="164">
        <v>2024</v>
      </c>
      <c r="M7673" s="164" t="s">
        <v>525</v>
      </c>
      <c r="N7673" s="164" t="s">
        <v>569</v>
      </c>
    </row>
    <row r="7674" spans="1:14" s="164" customFormat="1" ht="15" x14ac:dyDescent="0.15">
      <c r="A7674" s="164" t="s">
        <v>521</v>
      </c>
      <c r="B7674" s="164" t="s">
        <v>617</v>
      </c>
      <c r="C7674" s="164" t="s">
        <v>523</v>
      </c>
      <c r="D7674" s="164" t="s">
        <v>525</v>
      </c>
      <c r="E7674" s="164" t="s">
        <v>525</v>
      </c>
      <c r="F7674" s="193">
        <v>45674</v>
      </c>
      <c r="G7674" s="164" t="s">
        <v>589</v>
      </c>
      <c r="H7674" s="194">
        <v>1727810</v>
      </c>
      <c r="I7674" s="164" t="s">
        <v>22</v>
      </c>
      <c r="L7674" s="164">
        <v>2024</v>
      </c>
      <c r="M7674" s="164" t="s">
        <v>525</v>
      </c>
      <c r="N7674" s="164" t="s">
        <v>569</v>
      </c>
    </row>
    <row r="7675" spans="1:14" s="164" customFormat="1" ht="15" x14ac:dyDescent="0.15">
      <c r="A7675" s="164" t="s">
        <v>521</v>
      </c>
      <c r="B7675" s="164" t="s">
        <v>603</v>
      </c>
      <c r="C7675" s="164" t="s">
        <v>523</v>
      </c>
      <c r="D7675" s="164" t="s">
        <v>525</v>
      </c>
      <c r="E7675" s="164" t="s">
        <v>525</v>
      </c>
      <c r="F7675" s="193">
        <v>45674</v>
      </c>
      <c r="G7675" s="164" t="s">
        <v>604</v>
      </c>
      <c r="H7675" s="194">
        <v>56054</v>
      </c>
      <c r="I7675" s="164" t="s">
        <v>22</v>
      </c>
      <c r="L7675" s="164">
        <v>2024</v>
      </c>
      <c r="M7675" s="164" t="s">
        <v>525</v>
      </c>
      <c r="N7675" s="164" t="s">
        <v>569</v>
      </c>
    </row>
    <row r="7676" spans="1:14" s="164" customFormat="1" ht="15" x14ac:dyDescent="0.15">
      <c r="A7676" s="164" t="s">
        <v>521</v>
      </c>
      <c r="B7676" s="164" t="s">
        <v>617</v>
      </c>
      <c r="C7676" s="164" t="s">
        <v>523</v>
      </c>
      <c r="D7676" s="164" t="s">
        <v>525</v>
      </c>
      <c r="E7676" s="164" t="s">
        <v>525</v>
      </c>
      <c r="F7676" s="193">
        <v>45674</v>
      </c>
      <c r="G7676" s="164" t="s">
        <v>23</v>
      </c>
      <c r="H7676" s="194">
        <v>42174</v>
      </c>
      <c r="I7676" s="164" t="s">
        <v>22</v>
      </c>
      <c r="L7676" s="164">
        <v>2024</v>
      </c>
      <c r="M7676" s="164" t="s">
        <v>525</v>
      </c>
      <c r="N7676" s="164" t="s">
        <v>569</v>
      </c>
    </row>
    <row r="7677" spans="1:14" s="164" customFormat="1" ht="15" x14ac:dyDescent="0.15">
      <c r="A7677" s="164" t="s">
        <v>521</v>
      </c>
      <c r="B7677" s="164" t="s">
        <v>603</v>
      </c>
      <c r="C7677" s="164" t="s">
        <v>523</v>
      </c>
      <c r="D7677" s="164" t="s">
        <v>525</v>
      </c>
      <c r="E7677" s="164" t="s">
        <v>525</v>
      </c>
      <c r="F7677" s="193">
        <v>45673</v>
      </c>
      <c r="G7677" s="164" t="s">
        <v>604</v>
      </c>
      <c r="H7677" s="194">
        <v>50829</v>
      </c>
      <c r="I7677" s="164" t="s">
        <v>22</v>
      </c>
      <c r="L7677" s="164">
        <v>2024</v>
      </c>
      <c r="M7677" s="164" t="s">
        <v>525</v>
      </c>
      <c r="N7677" s="164" t="s">
        <v>569</v>
      </c>
    </row>
    <row r="7678" spans="1:14" s="164" customFormat="1" ht="15" x14ac:dyDescent="0.15">
      <c r="A7678" s="164" t="s">
        <v>521</v>
      </c>
      <c r="B7678" s="164" t="s">
        <v>617</v>
      </c>
      <c r="C7678" s="164" t="s">
        <v>523</v>
      </c>
      <c r="D7678" s="164" t="s">
        <v>525</v>
      </c>
      <c r="E7678" s="164" t="s">
        <v>525</v>
      </c>
      <c r="F7678" s="193">
        <v>45673</v>
      </c>
      <c r="G7678" s="164" t="s">
        <v>621</v>
      </c>
      <c r="H7678" s="194">
        <v>337392</v>
      </c>
      <c r="I7678" s="164" t="s">
        <v>22</v>
      </c>
      <c r="L7678" s="164">
        <v>2024</v>
      </c>
      <c r="M7678" s="164" t="s">
        <v>525</v>
      </c>
      <c r="N7678" s="164" t="s">
        <v>569</v>
      </c>
    </row>
    <row r="7679" spans="1:14" s="164" customFormat="1" ht="15" x14ac:dyDescent="0.15">
      <c r="A7679" s="164" t="s">
        <v>521</v>
      </c>
      <c r="B7679" s="164" t="s">
        <v>647</v>
      </c>
      <c r="C7679" s="164" t="s">
        <v>523</v>
      </c>
      <c r="D7679" s="164" t="s">
        <v>525</v>
      </c>
      <c r="E7679" s="164" t="s">
        <v>525</v>
      </c>
      <c r="F7679" s="193">
        <v>45673</v>
      </c>
      <c r="G7679" s="164" t="s">
        <v>650</v>
      </c>
      <c r="H7679" s="194">
        <v>274901</v>
      </c>
      <c r="I7679" s="164" t="s">
        <v>16</v>
      </c>
      <c r="L7679" s="164">
        <v>2024</v>
      </c>
      <c r="M7679" s="164" t="s">
        <v>525</v>
      </c>
      <c r="N7679" s="164" t="s">
        <v>569</v>
      </c>
    </row>
    <row r="7680" spans="1:14" s="164" customFormat="1" ht="15" x14ac:dyDescent="0.15">
      <c r="A7680" s="164" t="s">
        <v>521</v>
      </c>
      <c r="B7680" s="164" t="s">
        <v>647</v>
      </c>
      <c r="C7680" s="164" t="s">
        <v>523</v>
      </c>
      <c r="D7680" s="164" t="s">
        <v>525</v>
      </c>
      <c r="E7680" s="164" t="s">
        <v>519</v>
      </c>
      <c r="F7680" s="193">
        <v>45673</v>
      </c>
      <c r="G7680" s="164" t="s">
        <v>650</v>
      </c>
      <c r="H7680" s="194">
        <v>652901</v>
      </c>
      <c r="I7680" s="164" t="s">
        <v>16</v>
      </c>
      <c r="L7680" s="164">
        <v>2024</v>
      </c>
      <c r="M7680" s="164" t="s">
        <v>525</v>
      </c>
      <c r="N7680" s="164" t="s">
        <v>569</v>
      </c>
    </row>
    <row r="7681" spans="1:14" s="164" customFormat="1" ht="15" x14ac:dyDescent="0.15">
      <c r="A7681" s="164" t="s">
        <v>521</v>
      </c>
      <c r="B7681" s="164" t="s">
        <v>647</v>
      </c>
      <c r="C7681" s="164" t="s">
        <v>535</v>
      </c>
      <c r="D7681" s="164" t="s">
        <v>525</v>
      </c>
      <c r="E7681" s="164" t="s">
        <v>531</v>
      </c>
      <c r="F7681" s="193">
        <v>45673</v>
      </c>
      <c r="G7681" s="164" t="s">
        <v>650</v>
      </c>
      <c r="H7681" s="194">
        <v>102535</v>
      </c>
      <c r="I7681" s="164" t="s">
        <v>16</v>
      </c>
      <c r="L7681" s="164">
        <v>2024</v>
      </c>
      <c r="M7681" s="164" t="s">
        <v>525</v>
      </c>
      <c r="N7681" s="164" t="s">
        <v>569</v>
      </c>
    </row>
    <row r="7682" spans="1:14" s="164" customFormat="1" ht="15" x14ac:dyDescent="0.15">
      <c r="A7682" s="164" t="s">
        <v>521</v>
      </c>
      <c r="B7682" s="164" t="s">
        <v>647</v>
      </c>
      <c r="C7682" s="164" t="s">
        <v>523</v>
      </c>
      <c r="D7682" s="164" t="s">
        <v>525</v>
      </c>
      <c r="E7682" s="164" t="s">
        <v>531</v>
      </c>
      <c r="F7682" s="193">
        <v>45673</v>
      </c>
      <c r="G7682" s="164" t="s">
        <v>650</v>
      </c>
      <c r="H7682" s="194">
        <v>1510236</v>
      </c>
      <c r="I7682" s="164" t="s">
        <v>16</v>
      </c>
      <c r="L7682" s="164">
        <v>2024</v>
      </c>
      <c r="M7682" s="164" t="s">
        <v>525</v>
      </c>
      <c r="N7682" s="164" t="s">
        <v>569</v>
      </c>
    </row>
    <row r="7683" spans="1:14" s="164" customFormat="1" ht="15" x14ac:dyDescent="0.15">
      <c r="A7683" s="164" t="s">
        <v>521</v>
      </c>
      <c r="B7683" s="164" t="s">
        <v>647</v>
      </c>
      <c r="C7683" s="164" t="s">
        <v>523</v>
      </c>
      <c r="D7683" s="164" t="s">
        <v>525</v>
      </c>
      <c r="E7683" s="164" t="s">
        <v>525</v>
      </c>
      <c r="F7683" s="193">
        <v>45673</v>
      </c>
      <c r="G7683" s="164" t="s">
        <v>648</v>
      </c>
      <c r="H7683" s="194">
        <v>11264</v>
      </c>
      <c r="I7683" s="164" t="s">
        <v>16</v>
      </c>
      <c r="L7683" s="164">
        <v>2024</v>
      </c>
      <c r="M7683" s="164" t="s">
        <v>525</v>
      </c>
      <c r="N7683" s="164" t="s">
        <v>569</v>
      </c>
    </row>
    <row r="7684" spans="1:14" s="164" customFormat="1" ht="15" x14ac:dyDescent="0.15">
      <c r="A7684" s="164" t="s">
        <v>521</v>
      </c>
      <c r="B7684" s="164" t="s">
        <v>647</v>
      </c>
      <c r="C7684" s="164" t="s">
        <v>523</v>
      </c>
      <c r="D7684" s="164" t="s">
        <v>525</v>
      </c>
      <c r="E7684" s="164" t="s">
        <v>531</v>
      </c>
      <c r="F7684" s="193">
        <v>45673</v>
      </c>
      <c r="G7684" s="164" t="s">
        <v>648</v>
      </c>
      <c r="H7684" s="194">
        <v>1960</v>
      </c>
      <c r="I7684" s="164" t="s">
        <v>16</v>
      </c>
      <c r="L7684" s="164">
        <v>2024</v>
      </c>
      <c r="M7684" s="164" t="s">
        <v>525</v>
      </c>
      <c r="N7684" s="164" t="s">
        <v>569</v>
      </c>
    </row>
    <row r="7685" spans="1:14" s="164" customFormat="1" ht="15" x14ac:dyDescent="0.15">
      <c r="A7685" s="164" t="s">
        <v>521</v>
      </c>
      <c r="B7685" s="164" t="s">
        <v>617</v>
      </c>
      <c r="C7685" s="164" t="s">
        <v>523</v>
      </c>
      <c r="D7685" s="164" t="s">
        <v>525</v>
      </c>
      <c r="E7685" s="164" t="s">
        <v>519</v>
      </c>
      <c r="F7685" s="193">
        <v>45673</v>
      </c>
      <c r="G7685" s="164" t="s">
        <v>651</v>
      </c>
      <c r="H7685" s="194">
        <v>36683</v>
      </c>
      <c r="I7685" s="164" t="s">
        <v>16</v>
      </c>
      <c r="L7685" s="164">
        <v>2024</v>
      </c>
      <c r="M7685" s="164" t="s">
        <v>525</v>
      </c>
      <c r="N7685" s="164" t="s">
        <v>569</v>
      </c>
    </row>
    <row r="7686" spans="1:14" s="164" customFormat="1" ht="15" x14ac:dyDescent="0.15">
      <c r="A7686" s="164" t="s">
        <v>521</v>
      </c>
      <c r="B7686" s="164" t="s">
        <v>647</v>
      </c>
      <c r="C7686" s="164" t="s">
        <v>523</v>
      </c>
      <c r="D7686" s="164" t="s">
        <v>525</v>
      </c>
      <c r="E7686" s="164" t="s">
        <v>531</v>
      </c>
      <c r="F7686" s="193">
        <v>45673</v>
      </c>
      <c r="G7686" s="164" t="s">
        <v>651</v>
      </c>
      <c r="H7686" s="194">
        <v>895961</v>
      </c>
      <c r="I7686" s="164" t="s">
        <v>16</v>
      </c>
      <c r="L7686" s="164">
        <v>2024</v>
      </c>
      <c r="M7686" s="164" t="s">
        <v>525</v>
      </c>
      <c r="N7686" s="164" t="s">
        <v>569</v>
      </c>
    </row>
    <row r="7687" spans="1:14" s="164" customFormat="1" ht="15" x14ac:dyDescent="0.15">
      <c r="A7687" s="164" t="s">
        <v>521</v>
      </c>
      <c r="B7687" s="164" t="s">
        <v>647</v>
      </c>
      <c r="C7687" s="164" t="s">
        <v>523</v>
      </c>
      <c r="D7687" s="164" t="s">
        <v>525</v>
      </c>
      <c r="E7687" s="164" t="s">
        <v>525</v>
      </c>
      <c r="F7687" s="193">
        <v>45673</v>
      </c>
      <c r="G7687" s="164" t="s">
        <v>649</v>
      </c>
      <c r="H7687" s="194">
        <v>1758134</v>
      </c>
      <c r="I7687" s="164" t="s">
        <v>16</v>
      </c>
      <c r="L7687" s="164">
        <v>2024</v>
      </c>
      <c r="M7687" s="164" t="s">
        <v>525</v>
      </c>
      <c r="N7687" s="164" t="s">
        <v>569</v>
      </c>
    </row>
    <row r="7688" spans="1:14" s="164" customFormat="1" ht="15" x14ac:dyDescent="0.15">
      <c r="A7688" s="164" t="s">
        <v>521</v>
      </c>
      <c r="B7688" s="164" t="s">
        <v>647</v>
      </c>
      <c r="C7688" s="164" t="s">
        <v>523</v>
      </c>
      <c r="D7688" s="164" t="s">
        <v>525</v>
      </c>
      <c r="E7688" s="164" t="s">
        <v>531</v>
      </c>
      <c r="F7688" s="193">
        <v>45673</v>
      </c>
      <c r="G7688" s="164" t="s">
        <v>649</v>
      </c>
      <c r="H7688" s="194">
        <v>84300</v>
      </c>
      <c r="I7688" s="164" t="s">
        <v>16</v>
      </c>
      <c r="L7688" s="164">
        <v>2024</v>
      </c>
      <c r="M7688" s="164" t="s">
        <v>525</v>
      </c>
      <c r="N7688" s="164" t="s">
        <v>569</v>
      </c>
    </row>
    <row r="7689" spans="1:14" s="164" customFormat="1" ht="15" x14ac:dyDescent="0.15">
      <c r="A7689" s="164" t="s">
        <v>521</v>
      </c>
      <c r="B7689" s="164" t="s">
        <v>647</v>
      </c>
      <c r="C7689" s="164" t="s">
        <v>523</v>
      </c>
      <c r="D7689" s="164" t="s">
        <v>525</v>
      </c>
      <c r="E7689" s="164" t="s">
        <v>525</v>
      </c>
      <c r="F7689" s="193">
        <v>45672</v>
      </c>
      <c r="G7689" s="164" t="s">
        <v>650</v>
      </c>
      <c r="H7689" s="194">
        <v>761814</v>
      </c>
      <c r="I7689" s="164" t="s">
        <v>16</v>
      </c>
      <c r="L7689" s="164">
        <v>2024</v>
      </c>
      <c r="M7689" s="164" t="s">
        <v>525</v>
      </c>
      <c r="N7689" s="164" t="s">
        <v>569</v>
      </c>
    </row>
    <row r="7690" spans="1:14" s="164" customFormat="1" ht="15" x14ac:dyDescent="0.15">
      <c r="A7690" s="164" t="s">
        <v>521</v>
      </c>
      <c r="B7690" s="164" t="s">
        <v>647</v>
      </c>
      <c r="C7690" s="164" t="s">
        <v>523</v>
      </c>
      <c r="D7690" s="164" t="s">
        <v>525</v>
      </c>
      <c r="E7690" s="164" t="s">
        <v>519</v>
      </c>
      <c r="F7690" s="193">
        <v>45672</v>
      </c>
      <c r="G7690" s="164" t="s">
        <v>650</v>
      </c>
      <c r="H7690" s="194">
        <v>269632</v>
      </c>
      <c r="I7690" s="164" t="s">
        <v>16</v>
      </c>
      <c r="L7690" s="164">
        <v>2024</v>
      </c>
      <c r="M7690" s="164" t="s">
        <v>525</v>
      </c>
      <c r="N7690" s="164" t="s">
        <v>569</v>
      </c>
    </row>
    <row r="7691" spans="1:14" s="164" customFormat="1" ht="15" x14ac:dyDescent="0.15">
      <c r="A7691" s="164" t="s">
        <v>521</v>
      </c>
      <c r="B7691" s="164" t="s">
        <v>647</v>
      </c>
      <c r="C7691" s="164" t="s">
        <v>535</v>
      </c>
      <c r="D7691" s="164" t="s">
        <v>525</v>
      </c>
      <c r="E7691" s="164" t="s">
        <v>531</v>
      </c>
      <c r="F7691" s="193">
        <v>45672</v>
      </c>
      <c r="G7691" s="164" t="s">
        <v>650</v>
      </c>
      <c r="H7691" s="194">
        <v>264992</v>
      </c>
      <c r="I7691" s="164" t="s">
        <v>16</v>
      </c>
      <c r="L7691" s="164">
        <v>2024</v>
      </c>
      <c r="M7691" s="164" t="s">
        <v>525</v>
      </c>
      <c r="N7691" s="164" t="s">
        <v>569</v>
      </c>
    </row>
    <row r="7692" spans="1:14" s="164" customFormat="1" ht="15" x14ac:dyDescent="0.15">
      <c r="A7692" s="164" t="s">
        <v>521</v>
      </c>
      <c r="B7692" s="164" t="s">
        <v>647</v>
      </c>
      <c r="C7692" s="164" t="s">
        <v>523</v>
      </c>
      <c r="D7692" s="164" t="s">
        <v>525</v>
      </c>
      <c r="E7692" s="164" t="s">
        <v>531</v>
      </c>
      <c r="F7692" s="193">
        <v>45672</v>
      </c>
      <c r="G7692" s="164" t="s">
        <v>650</v>
      </c>
      <c r="H7692" s="194">
        <v>1034807</v>
      </c>
      <c r="I7692" s="164" t="s">
        <v>16</v>
      </c>
      <c r="L7692" s="164">
        <v>2024</v>
      </c>
      <c r="M7692" s="164" t="s">
        <v>525</v>
      </c>
      <c r="N7692" s="164" t="s">
        <v>569</v>
      </c>
    </row>
    <row r="7693" spans="1:14" s="164" customFormat="1" ht="15" x14ac:dyDescent="0.15">
      <c r="A7693" s="164" t="s">
        <v>521</v>
      </c>
      <c r="B7693" s="164" t="s">
        <v>647</v>
      </c>
      <c r="C7693" s="164" t="s">
        <v>523</v>
      </c>
      <c r="D7693" s="164" t="s">
        <v>525</v>
      </c>
      <c r="E7693" s="164" t="s">
        <v>525</v>
      </c>
      <c r="F7693" s="193">
        <v>45672</v>
      </c>
      <c r="G7693" s="164" t="s">
        <v>648</v>
      </c>
      <c r="H7693" s="194">
        <v>61602</v>
      </c>
      <c r="I7693" s="164" t="s">
        <v>16</v>
      </c>
      <c r="L7693" s="164">
        <v>2024</v>
      </c>
      <c r="M7693" s="164" t="s">
        <v>525</v>
      </c>
      <c r="N7693" s="164" t="s">
        <v>569</v>
      </c>
    </row>
    <row r="7694" spans="1:14" s="164" customFormat="1" ht="15" x14ac:dyDescent="0.15">
      <c r="A7694" s="164" t="s">
        <v>521</v>
      </c>
      <c r="B7694" s="164" t="s">
        <v>647</v>
      </c>
      <c r="C7694" s="164" t="s">
        <v>523</v>
      </c>
      <c r="D7694" s="164" t="s">
        <v>525</v>
      </c>
      <c r="E7694" s="164" t="s">
        <v>531</v>
      </c>
      <c r="F7694" s="193">
        <v>45672</v>
      </c>
      <c r="G7694" s="164" t="s">
        <v>651</v>
      </c>
      <c r="H7694" s="194">
        <v>918720</v>
      </c>
      <c r="I7694" s="164" t="s">
        <v>16</v>
      </c>
      <c r="L7694" s="164">
        <v>2024</v>
      </c>
      <c r="M7694" s="164" t="s">
        <v>525</v>
      </c>
      <c r="N7694" s="164" t="s">
        <v>569</v>
      </c>
    </row>
    <row r="7695" spans="1:14" s="164" customFormat="1" ht="15" x14ac:dyDescent="0.15">
      <c r="A7695" s="164" t="s">
        <v>521</v>
      </c>
      <c r="B7695" s="164" t="s">
        <v>647</v>
      </c>
      <c r="C7695" s="164" t="s">
        <v>523</v>
      </c>
      <c r="D7695" s="164" t="s">
        <v>525</v>
      </c>
      <c r="E7695" s="164" t="s">
        <v>525</v>
      </c>
      <c r="F7695" s="193">
        <v>45672</v>
      </c>
      <c r="G7695" s="164" t="s">
        <v>649</v>
      </c>
      <c r="H7695" s="194">
        <v>1310606</v>
      </c>
      <c r="I7695" s="164" t="s">
        <v>16</v>
      </c>
      <c r="L7695" s="164">
        <v>2024</v>
      </c>
      <c r="M7695" s="164" t="s">
        <v>525</v>
      </c>
      <c r="N7695" s="164" t="s">
        <v>569</v>
      </c>
    </row>
    <row r="7696" spans="1:14" s="164" customFormat="1" ht="15" x14ac:dyDescent="0.15">
      <c r="A7696" s="164" t="s">
        <v>521</v>
      </c>
      <c r="B7696" s="164" t="s">
        <v>647</v>
      </c>
      <c r="C7696" s="164" t="s">
        <v>523</v>
      </c>
      <c r="D7696" s="164" t="s">
        <v>525</v>
      </c>
      <c r="E7696" s="164" t="s">
        <v>531</v>
      </c>
      <c r="F7696" s="193">
        <v>45672</v>
      </c>
      <c r="G7696" s="164" t="s">
        <v>649</v>
      </c>
      <c r="H7696" s="194">
        <v>3041258</v>
      </c>
      <c r="I7696" s="164" t="s">
        <v>16</v>
      </c>
      <c r="L7696" s="164">
        <v>2024</v>
      </c>
      <c r="M7696" s="164" t="s">
        <v>525</v>
      </c>
      <c r="N7696" s="164" t="s">
        <v>569</v>
      </c>
    </row>
    <row r="7697" spans="1:14" s="164" customFormat="1" ht="15" x14ac:dyDescent="0.15">
      <c r="A7697" s="164" t="s">
        <v>521</v>
      </c>
      <c r="B7697" s="164" t="s">
        <v>647</v>
      </c>
      <c r="C7697" s="164" t="s">
        <v>523</v>
      </c>
      <c r="D7697" s="164" t="s">
        <v>525</v>
      </c>
      <c r="E7697" s="164" t="s">
        <v>531</v>
      </c>
      <c r="F7697" s="193">
        <v>45672</v>
      </c>
      <c r="G7697" s="164" t="s">
        <v>652</v>
      </c>
      <c r="H7697" s="194">
        <v>39600</v>
      </c>
      <c r="I7697" s="164" t="s">
        <v>16</v>
      </c>
      <c r="L7697" s="164">
        <v>2024</v>
      </c>
      <c r="M7697" s="164" t="s">
        <v>525</v>
      </c>
      <c r="N7697" s="164" t="s">
        <v>569</v>
      </c>
    </row>
    <row r="7698" spans="1:14" s="164" customFormat="1" ht="15" x14ac:dyDescent="0.15">
      <c r="A7698" s="164" t="s">
        <v>521</v>
      </c>
      <c r="B7698" s="164" t="s">
        <v>617</v>
      </c>
      <c r="C7698" s="164" t="s">
        <v>523</v>
      </c>
      <c r="D7698" s="164" t="s">
        <v>525</v>
      </c>
      <c r="E7698" s="164" t="s">
        <v>525</v>
      </c>
      <c r="F7698" s="193">
        <v>45672</v>
      </c>
      <c r="G7698" s="164" t="s">
        <v>568</v>
      </c>
      <c r="H7698" s="194">
        <v>583055</v>
      </c>
      <c r="I7698" s="164" t="s">
        <v>22</v>
      </c>
      <c r="L7698" s="164">
        <v>2024</v>
      </c>
      <c r="M7698" s="164" t="s">
        <v>525</v>
      </c>
      <c r="N7698" s="164" t="s">
        <v>569</v>
      </c>
    </row>
    <row r="7699" spans="1:14" s="164" customFormat="1" ht="15" x14ac:dyDescent="0.15">
      <c r="A7699" s="164" t="s">
        <v>521</v>
      </c>
      <c r="B7699" s="164" t="s">
        <v>617</v>
      </c>
      <c r="C7699" s="164" t="s">
        <v>523</v>
      </c>
      <c r="D7699" s="164" t="s">
        <v>525</v>
      </c>
      <c r="E7699" s="164" t="s">
        <v>525</v>
      </c>
      <c r="F7699" s="193">
        <v>45672</v>
      </c>
      <c r="G7699" s="164" t="s">
        <v>589</v>
      </c>
      <c r="H7699" s="194">
        <v>168788</v>
      </c>
      <c r="I7699" s="164" t="s">
        <v>22</v>
      </c>
      <c r="L7699" s="164">
        <v>2024</v>
      </c>
      <c r="M7699" s="164" t="s">
        <v>525</v>
      </c>
      <c r="N7699" s="164" t="s">
        <v>569</v>
      </c>
    </row>
    <row r="7700" spans="1:14" s="164" customFormat="1" ht="15" x14ac:dyDescent="0.15">
      <c r="A7700" s="164" t="s">
        <v>521</v>
      </c>
      <c r="B7700" s="164" t="s">
        <v>617</v>
      </c>
      <c r="C7700" s="164" t="s">
        <v>523</v>
      </c>
      <c r="D7700" s="164" t="s">
        <v>525</v>
      </c>
      <c r="E7700" s="164" t="s">
        <v>531</v>
      </c>
      <c r="F7700" s="193">
        <v>45672</v>
      </c>
      <c r="G7700" s="164" t="s">
        <v>589</v>
      </c>
      <c r="H7700" s="194">
        <v>165739</v>
      </c>
      <c r="I7700" s="164" t="s">
        <v>22</v>
      </c>
      <c r="L7700" s="164">
        <v>2024</v>
      </c>
      <c r="M7700" s="164" t="s">
        <v>525</v>
      </c>
      <c r="N7700" s="164" t="s">
        <v>569</v>
      </c>
    </row>
    <row r="7701" spans="1:14" s="164" customFormat="1" ht="15" x14ac:dyDescent="0.15">
      <c r="A7701" s="164" t="s">
        <v>521</v>
      </c>
      <c r="B7701" s="164" t="s">
        <v>638</v>
      </c>
      <c r="C7701" s="164" t="s">
        <v>523</v>
      </c>
      <c r="D7701" s="164" t="s">
        <v>525</v>
      </c>
      <c r="E7701" s="164" t="s">
        <v>519</v>
      </c>
      <c r="F7701" s="193">
        <v>45672</v>
      </c>
      <c r="G7701" s="164" t="s">
        <v>589</v>
      </c>
      <c r="H7701" s="194">
        <v>250250</v>
      </c>
      <c r="I7701" s="164" t="s">
        <v>22</v>
      </c>
      <c r="L7701" s="164">
        <v>2024</v>
      </c>
      <c r="M7701" s="164" t="s">
        <v>525</v>
      </c>
      <c r="N7701" s="164" t="s">
        <v>569</v>
      </c>
    </row>
    <row r="7702" spans="1:14" s="164" customFormat="1" ht="15" x14ac:dyDescent="0.15">
      <c r="A7702" s="164" t="s">
        <v>521</v>
      </c>
      <c r="B7702" s="164" t="s">
        <v>638</v>
      </c>
      <c r="C7702" s="164" t="s">
        <v>523</v>
      </c>
      <c r="D7702" s="164" t="s">
        <v>525</v>
      </c>
      <c r="E7702" s="164" t="s">
        <v>531</v>
      </c>
      <c r="F7702" s="193">
        <v>45672</v>
      </c>
      <c r="G7702" s="164" t="s">
        <v>589</v>
      </c>
      <c r="H7702" s="194">
        <v>178750</v>
      </c>
      <c r="I7702" s="164" t="s">
        <v>22</v>
      </c>
      <c r="L7702" s="164">
        <v>2024</v>
      </c>
      <c r="M7702" s="164" t="s">
        <v>525</v>
      </c>
      <c r="N7702" s="164" t="s">
        <v>569</v>
      </c>
    </row>
    <row r="7703" spans="1:14" s="164" customFormat="1" ht="15" x14ac:dyDescent="0.15">
      <c r="A7703" s="164" t="s">
        <v>521</v>
      </c>
      <c r="B7703" s="164" t="s">
        <v>617</v>
      </c>
      <c r="C7703" s="164" t="s">
        <v>523</v>
      </c>
      <c r="D7703" s="164" t="s">
        <v>525</v>
      </c>
      <c r="E7703" s="164" t="s">
        <v>525</v>
      </c>
      <c r="F7703" s="193">
        <v>45672</v>
      </c>
      <c r="G7703" s="164" t="s">
        <v>23</v>
      </c>
      <c r="H7703" s="194">
        <v>147</v>
      </c>
      <c r="I7703" s="164" t="s">
        <v>22</v>
      </c>
      <c r="L7703" s="164">
        <v>2024</v>
      </c>
      <c r="M7703" s="164" t="s">
        <v>525</v>
      </c>
      <c r="N7703" s="164" t="s">
        <v>569</v>
      </c>
    </row>
    <row r="7704" spans="1:14" s="164" customFormat="1" ht="15" x14ac:dyDescent="0.15">
      <c r="A7704" s="164" t="s">
        <v>521</v>
      </c>
      <c r="B7704" s="164" t="s">
        <v>617</v>
      </c>
      <c r="C7704" s="164" t="s">
        <v>523</v>
      </c>
      <c r="D7704" s="164" t="s">
        <v>525</v>
      </c>
      <c r="E7704" s="164" t="s">
        <v>531</v>
      </c>
      <c r="F7704" s="193">
        <v>45671</v>
      </c>
      <c r="G7704" s="164" t="s">
        <v>619</v>
      </c>
      <c r="H7704" s="194">
        <v>538507</v>
      </c>
      <c r="I7704" s="164" t="s">
        <v>22</v>
      </c>
      <c r="L7704" s="164">
        <v>2024</v>
      </c>
      <c r="M7704" s="164" t="s">
        <v>525</v>
      </c>
      <c r="N7704" s="164" t="s">
        <v>569</v>
      </c>
    </row>
    <row r="7705" spans="1:14" s="164" customFormat="1" ht="15" x14ac:dyDescent="0.15">
      <c r="A7705" s="164" t="s">
        <v>521</v>
      </c>
      <c r="B7705" s="164" t="s">
        <v>567</v>
      </c>
      <c r="C7705" s="164" t="s">
        <v>523</v>
      </c>
      <c r="D7705" s="164" t="s">
        <v>525</v>
      </c>
      <c r="E7705" s="164" t="s">
        <v>531</v>
      </c>
      <c r="F7705" s="193">
        <v>45671</v>
      </c>
      <c r="G7705" s="164" t="s">
        <v>568</v>
      </c>
      <c r="H7705" s="194">
        <v>335881</v>
      </c>
      <c r="I7705" s="164" t="s">
        <v>22</v>
      </c>
      <c r="L7705" s="164">
        <v>2024</v>
      </c>
      <c r="M7705" s="164" t="s">
        <v>525</v>
      </c>
      <c r="N7705" s="164" t="s">
        <v>569</v>
      </c>
    </row>
    <row r="7706" spans="1:14" s="164" customFormat="1" ht="15" x14ac:dyDescent="0.15">
      <c r="A7706" s="164" t="s">
        <v>521</v>
      </c>
      <c r="B7706" s="164" t="s">
        <v>617</v>
      </c>
      <c r="C7706" s="164" t="s">
        <v>523</v>
      </c>
      <c r="D7706" s="164" t="s">
        <v>525</v>
      </c>
      <c r="E7706" s="164" t="s">
        <v>525</v>
      </c>
      <c r="F7706" s="193">
        <v>45671</v>
      </c>
      <c r="G7706" s="164" t="s">
        <v>568</v>
      </c>
      <c r="H7706" s="194">
        <v>170280</v>
      </c>
      <c r="I7706" s="164" t="s">
        <v>22</v>
      </c>
      <c r="L7706" s="164">
        <v>2024</v>
      </c>
      <c r="M7706" s="164" t="s">
        <v>525</v>
      </c>
      <c r="N7706" s="164" t="s">
        <v>569</v>
      </c>
    </row>
    <row r="7707" spans="1:14" s="164" customFormat="1" ht="15" x14ac:dyDescent="0.15">
      <c r="A7707" s="164" t="s">
        <v>521</v>
      </c>
      <c r="B7707" s="164" t="s">
        <v>617</v>
      </c>
      <c r="C7707" s="164" t="s">
        <v>523</v>
      </c>
      <c r="D7707" s="164" t="s">
        <v>525</v>
      </c>
      <c r="E7707" s="164" t="s">
        <v>519</v>
      </c>
      <c r="F7707" s="193">
        <v>45671</v>
      </c>
      <c r="G7707" s="164" t="s">
        <v>568</v>
      </c>
      <c r="H7707" s="194">
        <v>679250</v>
      </c>
      <c r="I7707" s="164" t="s">
        <v>22</v>
      </c>
      <c r="L7707" s="164">
        <v>2024</v>
      </c>
      <c r="M7707" s="164" t="s">
        <v>525</v>
      </c>
      <c r="N7707" s="164" t="s">
        <v>569</v>
      </c>
    </row>
    <row r="7708" spans="1:14" s="164" customFormat="1" ht="15" x14ac:dyDescent="0.15">
      <c r="A7708" s="164" t="s">
        <v>521</v>
      </c>
      <c r="B7708" s="164" t="s">
        <v>617</v>
      </c>
      <c r="C7708" s="164" t="s">
        <v>523</v>
      </c>
      <c r="D7708" s="164" t="s">
        <v>525</v>
      </c>
      <c r="E7708" s="164" t="s">
        <v>531</v>
      </c>
      <c r="F7708" s="193">
        <v>45671</v>
      </c>
      <c r="G7708" s="164" t="s">
        <v>568</v>
      </c>
      <c r="H7708" s="194">
        <v>289472</v>
      </c>
      <c r="I7708" s="164" t="s">
        <v>22</v>
      </c>
      <c r="L7708" s="164">
        <v>2024</v>
      </c>
      <c r="M7708" s="164" t="s">
        <v>525</v>
      </c>
      <c r="N7708" s="164" t="s">
        <v>569</v>
      </c>
    </row>
    <row r="7709" spans="1:14" s="164" customFormat="1" ht="15" x14ac:dyDescent="0.15">
      <c r="A7709" s="164" t="s">
        <v>521</v>
      </c>
      <c r="B7709" s="164" t="s">
        <v>617</v>
      </c>
      <c r="C7709" s="164" t="s">
        <v>523</v>
      </c>
      <c r="D7709" s="164" t="s">
        <v>525</v>
      </c>
      <c r="E7709" s="164" t="s">
        <v>525</v>
      </c>
      <c r="F7709" s="193">
        <v>45671</v>
      </c>
      <c r="G7709" s="164" t="s">
        <v>589</v>
      </c>
      <c r="H7709" s="194">
        <v>257800</v>
      </c>
      <c r="I7709" s="164" t="s">
        <v>22</v>
      </c>
      <c r="L7709" s="164">
        <v>2024</v>
      </c>
      <c r="M7709" s="164" t="s">
        <v>525</v>
      </c>
      <c r="N7709" s="164" t="s">
        <v>569</v>
      </c>
    </row>
    <row r="7710" spans="1:14" s="164" customFormat="1" ht="15" x14ac:dyDescent="0.15">
      <c r="A7710" s="164" t="s">
        <v>521</v>
      </c>
      <c r="B7710" s="164" t="s">
        <v>617</v>
      </c>
      <c r="C7710" s="164" t="s">
        <v>523</v>
      </c>
      <c r="D7710" s="164" t="s">
        <v>525</v>
      </c>
      <c r="E7710" s="164" t="s">
        <v>531</v>
      </c>
      <c r="F7710" s="193">
        <v>45671</v>
      </c>
      <c r="G7710" s="164" t="s">
        <v>589</v>
      </c>
      <c r="H7710" s="194">
        <v>738461</v>
      </c>
      <c r="I7710" s="164" t="s">
        <v>22</v>
      </c>
      <c r="L7710" s="164">
        <v>2024</v>
      </c>
      <c r="M7710" s="164" t="s">
        <v>525</v>
      </c>
      <c r="N7710" s="164" t="s">
        <v>569</v>
      </c>
    </row>
    <row r="7711" spans="1:14" s="164" customFormat="1" ht="15" x14ac:dyDescent="0.15">
      <c r="A7711" s="164" t="s">
        <v>521</v>
      </c>
      <c r="B7711" s="164" t="s">
        <v>617</v>
      </c>
      <c r="C7711" s="164" t="s">
        <v>523</v>
      </c>
      <c r="D7711" s="164" t="s">
        <v>525</v>
      </c>
      <c r="E7711" s="164" t="s">
        <v>525</v>
      </c>
      <c r="F7711" s="193">
        <v>45671</v>
      </c>
      <c r="G7711" s="164" t="s">
        <v>23</v>
      </c>
      <c r="H7711" s="194">
        <v>863276</v>
      </c>
      <c r="I7711" s="164" t="s">
        <v>22</v>
      </c>
      <c r="L7711" s="164">
        <v>2024</v>
      </c>
      <c r="M7711" s="164" t="s">
        <v>525</v>
      </c>
      <c r="N7711" s="164" t="s">
        <v>569</v>
      </c>
    </row>
    <row r="7712" spans="1:14" s="164" customFormat="1" ht="15" x14ac:dyDescent="0.15">
      <c r="A7712" s="164" t="s">
        <v>521</v>
      </c>
      <c r="B7712" s="164" t="s">
        <v>617</v>
      </c>
      <c r="C7712" s="164" t="s">
        <v>523</v>
      </c>
      <c r="D7712" s="164" t="s">
        <v>525</v>
      </c>
      <c r="E7712" s="164" t="s">
        <v>531</v>
      </c>
      <c r="F7712" s="193">
        <v>45671</v>
      </c>
      <c r="G7712" s="164" t="s">
        <v>23</v>
      </c>
      <c r="H7712" s="194">
        <v>1611049</v>
      </c>
      <c r="I7712" s="164" t="s">
        <v>22</v>
      </c>
      <c r="L7712" s="164">
        <v>2024</v>
      </c>
      <c r="M7712" s="164" t="s">
        <v>525</v>
      </c>
      <c r="N7712" s="164" t="s">
        <v>569</v>
      </c>
    </row>
    <row r="7713" spans="1:14" s="164" customFormat="1" ht="15" x14ac:dyDescent="0.15">
      <c r="A7713" s="164" t="s">
        <v>521</v>
      </c>
      <c r="B7713" s="164" t="s">
        <v>617</v>
      </c>
      <c r="C7713" s="164" t="s">
        <v>523</v>
      </c>
      <c r="D7713" s="164" t="s">
        <v>525</v>
      </c>
      <c r="E7713" s="164" t="s">
        <v>531</v>
      </c>
      <c r="F7713" s="193">
        <v>45671</v>
      </c>
      <c r="G7713" s="164" t="s">
        <v>720</v>
      </c>
      <c r="H7713" s="194">
        <v>184378</v>
      </c>
      <c r="I7713" s="164" t="s">
        <v>22</v>
      </c>
      <c r="L7713" s="164">
        <v>2024</v>
      </c>
      <c r="M7713" s="164" t="s">
        <v>525</v>
      </c>
      <c r="N7713" s="164" t="s">
        <v>569</v>
      </c>
    </row>
    <row r="7714" spans="1:14" s="164" customFormat="1" ht="15" x14ac:dyDescent="0.15">
      <c r="A7714" s="164" t="s">
        <v>521</v>
      </c>
      <c r="B7714" s="164" t="s">
        <v>647</v>
      </c>
      <c r="C7714" s="164" t="s">
        <v>523</v>
      </c>
      <c r="D7714" s="164" t="s">
        <v>525</v>
      </c>
      <c r="E7714" s="164" t="s">
        <v>525</v>
      </c>
      <c r="F7714" s="193">
        <v>45671</v>
      </c>
      <c r="G7714" s="164" t="s">
        <v>650</v>
      </c>
      <c r="H7714" s="194">
        <v>292992</v>
      </c>
      <c r="I7714" s="164" t="s">
        <v>16</v>
      </c>
      <c r="L7714" s="164">
        <v>2024</v>
      </c>
      <c r="M7714" s="164" t="s">
        <v>525</v>
      </c>
      <c r="N7714" s="164" t="s">
        <v>569</v>
      </c>
    </row>
    <row r="7715" spans="1:14" s="164" customFormat="1" ht="15" x14ac:dyDescent="0.15">
      <c r="A7715" s="164" t="s">
        <v>521</v>
      </c>
      <c r="B7715" s="164" t="s">
        <v>647</v>
      </c>
      <c r="C7715" s="164" t="s">
        <v>535</v>
      </c>
      <c r="D7715" s="164" t="s">
        <v>525</v>
      </c>
      <c r="E7715" s="164" t="s">
        <v>531</v>
      </c>
      <c r="F7715" s="193">
        <v>45671</v>
      </c>
      <c r="G7715" s="164" t="s">
        <v>650</v>
      </c>
      <c r="H7715" s="194">
        <v>106891</v>
      </c>
      <c r="I7715" s="164" t="s">
        <v>16</v>
      </c>
      <c r="L7715" s="164">
        <v>2024</v>
      </c>
      <c r="M7715" s="164" t="s">
        <v>525</v>
      </c>
      <c r="N7715" s="164" t="s">
        <v>569</v>
      </c>
    </row>
    <row r="7716" spans="1:14" s="164" customFormat="1" ht="15" x14ac:dyDescent="0.15">
      <c r="A7716" s="164" t="s">
        <v>521</v>
      </c>
      <c r="B7716" s="164" t="s">
        <v>647</v>
      </c>
      <c r="C7716" s="164" t="s">
        <v>523</v>
      </c>
      <c r="D7716" s="164" t="s">
        <v>525</v>
      </c>
      <c r="E7716" s="164" t="s">
        <v>531</v>
      </c>
      <c r="F7716" s="193">
        <v>45671</v>
      </c>
      <c r="G7716" s="164" t="s">
        <v>650</v>
      </c>
      <c r="H7716" s="194">
        <v>1364370</v>
      </c>
      <c r="I7716" s="164" t="s">
        <v>16</v>
      </c>
      <c r="L7716" s="164">
        <v>2024</v>
      </c>
      <c r="M7716" s="164" t="s">
        <v>525</v>
      </c>
      <c r="N7716" s="164" t="s">
        <v>569</v>
      </c>
    </row>
    <row r="7717" spans="1:14" s="164" customFormat="1" ht="15" x14ac:dyDescent="0.15">
      <c r="A7717" s="164" t="s">
        <v>521</v>
      </c>
      <c r="B7717" s="164" t="s">
        <v>647</v>
      </c>
      <c r="C7717" s="164" t="s">
        <v>523</v>
      </c>
      <c r="D7717" s="164" t="s">
        <v>525</v>
      </c>
      <c r="E7717" s="164" t="s">
        <v>525</v>
      </c>
      <c r="F7717" s="193">
        <v>45671</v>
      </c>
      <c r="G7717" s="164" t="s">
        <v>648</v>
      </c>
      <c r="H7717" s="194">
        <v>36436</v>
      </c>
      <c r="I7717" s="164" t="s">
        <v>16</v>
      </c>
      <c r="L7717" s="164">
        <v>2024</v>
      </c>
      <c r="M7717" s="164" t="s">
        <v>525</v>
      </c>
      <c r="N7717" s="164" t="s">
        <v>569</v>
      </c>
    </row>
    <row r="7718" spans="1:14" s="164" customFormat="1" ht="15" x14ac:dyDescent="0.15">
      <c r="A7718" s="164" t="s">
        <v>521</v>
      </c>
      <c r="B7718" s="164" t="s">
        <v>647</v>
      </c>
      <c r="C7718" s="164" t="s">
        <v>523</v>
      </c>
      <c r="D7718" s="164" t="s">
        <v>525</v>
      </c>
      <c r="E7718" s="164" t="s">
        <v>525</v>
      </c>
      <c r="F7718" s="193">
        <v>45671</v>
      </c>
      <c r="G7718" s="164" t="s">
        <v>651</v>
      </c>
      <c r="H7718" s="194">
        <v>239250</v>
      </c>
      <c r="I7718" s="164" t="s">
        <v>16</v>
      </c>
      <c r="L7718" s="164">
        <v>2024</v>
      </c>
      <c r="M7718" s="164" t="s">
        <v>525</v>
      </c>
      <c r="N7718" s="164" t="s">
        <v>569</v>
      </c>
    </row>
    <row r="7719" spans="1:14" s="164" customFormat="1" ht="15" x14ac:dyDescent="0.15">
      <c r="A7719" s="164" t="s">
        <v>521</v>
      </c>
      <c r="B7719" s="164" t="s">
        <v>647</v>
      </c>
      <c r="C7719" s="164" t="s">
        <v>523</v>
      </c>
      <c r="D7719" s="164" t="s">
        <v>525</v>
      </c>
      <c r="E7719" s="164" t="s">
        <v>531</v>
      </c>
      <c r="F7719" s="193">
        <v>45671</v>
      </c>
      <c r="G7719" s="164" t="s">
        <v>651</v>
      </c>
      <c r="H7719" s="194">
        <v>312682</v>
      </c>
      <c r="I7719" s="164" t="s">
        <v>16</v>
      </c>
      <c r="L7719" s="164">
        <v>2024</v>
      </c>
      <c r="M7719" s="164" t="s">
        <v>525</v>
      </c>
      <c r="N7719" s="164" t="s">
        <v>569</v>
      </c>
    </row>
    <row r="7720" spans="1:14" s="164" customFormat="1" ht="15" x14ac:dyDescent="0.15">
      <c r="A7720" s="164" t="s">
        <v>521</v>
      </c>
      <c r="B7720" s="164" t="s">
        <v>647</v>
      </c>
      <c r="C7720" s="164" t="s">
        <v>523</v>
      </c>
      <c r="D7720" s="164" t="s">
        <v>525</v>
      </c>
      <c r="E7720" s="164" t="s">
        <v>525</v>
      </c>
      <c r="F7720" s="193">
        <v>45671</v>
      </c>
      <c r="G7720" s="164" t="s">
        <v>649</v>
      </c>
      <c r="H7720" s="194">
        <v>3400529</v>
      </c>
      <c r="I7720" s="164" t="s">
        <v>16</v>
      </c>
      <c r="L7720" s="164">
        <v>2024</v>
      </c>
      <c r="M7720" s="164" t="s">
        <v>525</v>
      </c>
      <c r="N7720" s="164" t="s">
        <v>569</v>
      </c>
    </row>
    <row r="7721" spans="1:14" s="164" customFormat="1" ht="15" x14ac:dyDescent="0.15">
      <c r="A7721" s="164" t="s">
        <v>521</v>
      </c>
      <c r="B7721" s="164" t="s">
        <v>647</v>
      </c>
      <c r="C7721" s="164" t="s">
        <v>523</v>
      </c>
      <c r="D7721" s="164" t="s">
        <v>525</v>
      </c>
      <c r="E7721" s="164" t="s">
        <v>525</v>
      </c>
      <c r="F7721" s="193">
        <v>45670</v>
      </c>
      <c r="G7721" s="164" t="s">
        <v>650</v>
      </c>
      <c r="H7721" s="194">
        <v>120725</v>
      </c>
      <c r="I7721" s="164" t="s">
        <v>16</v>
      </c>
      <c r="L7721" s="164">
        <v>2024</v>
      </c>
      <c r="M7721" s="164" t="s">
        <v>525</v>
      </c>
      <c r="N7721" s="164" t="s">
        <v>569</v>
      </c>
    </row>
    <row r="7722" spans="1:14" s="164" customFormat="1" ht="15" x14ac:dyDescent="0.15">
      <c r="A7722" s="164" t="s">
        <v>521</v>
      </c>
      <c r="B7722" s="164" t="s">
        <v>647</v>
      </c>
      <c r="C7722" s="164" t="s">
        <v>523</v>
      </c>
      <c r="D7722" s="164" t="s">
        <v>525</v>
      </c>
      <c r="E7722" s="164" t="s">
        <v>519</v>
      </c>
      <c r="F7722" s="193">
        <v>45670</v>
      </c>
      <c r="G7722" s="164" t="s">
        <v>650</v>
      </c>
      <c r="H7722" s="194">
        <v>370179</v>
      </c>
      <c r="I7722" s="164" t="s">
        <v>16</v>
      </c>
      <c r="L7722" s="164">
        <v>2024</v>
      </c>
      <c r="M7722" s="164" t="s">
        <v>525</v>
      </c>
      <c r="N7722" s="164" t="s">
        <v>569</v>
      </c>
    </row>
    <row r="7723" spans="1:14" s="164" customFormat="1" ht="15" x14ac:dyDescent="0.15">
      <c r="A7723" s="164" t="s">
        <v>521</v>
      </c>
      <c r="B7723" s="164" t="s">
        <v>647</v>
      </c>
      <c r="C7723" s="164" t="s">
        <v>523</v>
      </c>
      <c r="D7723" s="164" t="s">
        <v>525</v>
      </c>
      <c r="E7723" s="164" t="s">
        <v>531</v>
      </c>
      <c r="F7723" s="193">
        <v>45670</v>
      </c>
      <c r="G7723" s="164" t="s">
        <v>650</v>
      </c>
      <c r="H7723" s="194">
        <v>3132001</v>
      </c>
      <c r="I7723" s="164" t="s">
        <v>16</v>
      </c>
      <c r="L7723" s="164">
        <v>2024</v>
      </c>
      <c r="M7723" s="164" t="s">
        <v>525</v>
      </c>
      <c r="N7723" s="164" t="s">
        <v>569</v>
      </c>
    </row>
    <row r="7724" spans="1:14" s="164" customFormat="1" ht="15" x14ac:dyDescent="0.15">
      <c r="A7724" s="164" t="s">
        <v>521</v>
      </c>
      <c r="B7724" s="164" t="s">
        <v>647</v>
      </c>
      <c r="C7724" s="164" t="s">
        <v>523</v>
      </c>
      <c r="D7724" s="164" t="s">
        <v>525</v>
      </c>
      <c r="E7724" s="164" t="s">
        <v>525</v>
      </c>
      <c r="F7724" s="193">
        <v>45670</v>
      </c>
      <c r="G7724" s="164" t="s">
        <v>648</v>
      </c>
      <c r="H7724" s="194">
        <v>62047</v>
      </c>
      <c r="I7724" s="164" t="s">
        <v>16</v>
      </c>
      <c r="L7724" s="164">
        <v>2024</v>
      </c>
      <c r="M7724" s="164" t="s">
        <v>525</v>
      </c>
      <c r="N7724" s="164" t="s">
        <v>569</v>
      </c>
    </row>
    <row r="7725" spans="1:14" s="164" customFormat="1" ht="15" x14ac:dyDescent="0.15">
      <c r="A7725" s="164" t="s">
        <v>521</v>
      </c>
      <c r="B7725" s="164" t="s">
        <v>647</v>
      </c>
      <c r="C7725" s="164" t="s">
        <v>523</v>
      </c>
      <c r="D7725" s="164" t="s">
        <v>525</v>
      </c>
      <c r="E7725" s="164" t="s">
        <v>531</v>
      </c>
      <c r="F7725" s="193">
        <v>45670</v>
      </c>
      <c r="G7725" s="164" t="s">
        <v>648</v>
      </c>
      <c r="H7725" s="194">
        <v>2112</v>
      </c>
      <c r="I7725" s="164" t="s">
        <v>16</v>
      </c>
      <c r="L7725" s="164">
        <v>2024</v>
      </c>
      <c r="M7725" s="164" t="s">
        <v>525</v>
      </c>
      <c r="N7725" s="164" t="s">
        <v>569</v>
      </c>
    </row>
    <row r="7726" spans="1:14" s="164" customFormat="1" ht="15" x14ac:dyDescent="0.15">
      <c r="A7726" s="164" t="s">
        <v>521</v>
      </c>
      <c r="B7726" s="164" t="s">
        <v>647</v>
      </c>
      <c r="C7726" s="164" t="s">
        <v>523</v>
      </c>
      <c r="D7726" s="164" t="s">
        <v>525</v>
      </c>
      <c r="E7726" s="164" t="s">
        <v>525</v>
      </c>
      <c r="F7726" s="193">
        <v>45670</v>
      </c>
      <c r="G7726" s="164" t="s">
        <v>651</v>
      </c>
      <c r="H7726" s="194">
        <v>87318</v>
      </c>
      <c r="I7726" s="164" t="s">
        <v>16</v>
      </c>
      <c r="L7726" s="164">
        <v>2024</v>
      </c>
      <c r="M7726" s="164" t="s">
        <v>525</v>
      </c>
      <c r="N7726" s="164" t="s">
        <v>569</v>
      </c>
    </row>
    <row r="7727" spans="1:14" s="164" customFormat="1" ht="15" x14ac:dyDescent="0.15">
      <c r="A7727" s="164" t="s">
        <v>521</v>
      </c>
      <c r="B7727" s="164" t="s">
        <v>647</v>
      </c>
      <c r="C7727" s="164" t="s">
        <v>523</v>
      </c>
      <c r="D7727" s="164" t="s">
        <v>525</v>
      </c>
      <c r="E7727" s="164" t="s">
        <v>531</v>
      </c>
      <c r="F7727" s="193">
        <v>45670</v>
      </c>
      <c r="G7727" s="164" t="s">
        <v>651</v>
      </c>
      <c r="H7727" s="194">
        <v>340243</v>
      </c>
      <c r="I7727" s="164" t="s">
        <v>16</v>
      </c>
      <c r="L7727" s="164">
        <v>2024</v>
      </c>
      <c r="M7727" s="164" t="s">
        <v>525</v>
      </c>
      <c r="N7727" s="164" t="s">
        <v>569</v>
      </c>
    </row>
    <row r="7728" spans="1:14" s="164" customFormat="1" ht="15" x14ac:dyDescent="0.15">
      <c r="A7728" s="164" t="s">
        <v>521</v>
      </c>
      <c r="B7728" s="164" t="s">
        <v>647</v>
      </c>
      <c r="C7728" s="164" t="s">
        <v>523</v>
      </c>
      <c r="D7728" s="164" t="s">
        <v>525</v>
      </c>
      <c r="E7728" s="164" t="s">
        <v>525</v>
      </c>
      <c r="F7728" s="193">
        <v>45670</v>
      </c>
      <c r="G7728" s="164" t="s">
        <v>649</v>
      </c>
      <c r="H7728" s="194">
        <v>1009226</v>
      </c>
      <c r="I7728" s="164" t="s">
        <v>16</v>
      </c>
      <c r="L7728" s="164">
        <v>2024</v>
      </c>
      <c r="M7728" s="164" t="s">
        <v>525</v>
      </c>
      <c r="N7728" s="164" t="s">
        <v>569</v>
      </c>
    </row>
    <row r="7729" spans="1:14" s="164" customFormat="1" ht="15" x14ac:dyDescent="0.15">
      <c r="A7729" s="164" t="s">
        <v>521</v>
      </c>
      <c r="B7729" s="164" t="s">
        <v>647</v>
      </c>
      <c r="C7729" s="164" t="s">
        <v>523</v>
      </c>
      <c r="D7729" s="164" t="s">
        <v>525</v>
      </c>
      <c r="E7729" s="164" t="s">
        <v>531</v>
      </c>
      <c r="F7729" s="193">
        <v>45670</v>
      </c>
      <c r="G7729" s="164" t="s">
        <v>649</v>
      </c>
      <c r="H7729" s="194">
        <v>2046055</v>
      </c>
      <c r="I7729" s="164" t="s">
        <v>16</v>
      </c>
      <c r="L7729" s="164">
        <v>2024</v>
      </c>
      <c r="M7729" s="164" t="s">
        <v>525</v>
      </c>
      <c r="N7729" s="164" t="s">
        <v>569</v>
      </c>
    </row>
    <row r="7730" spans="1:14" s="164" customFormat="1" ht="15" x14ac:dyDescent="0.15">
      <c r="A7730" s="164" t="s">
        <v>521</v>
      </c>
      <c r="B7730" s="164" t="s">
        <v>647</v>
      </c>
      <c r="C7730" s="164" t="s">
        <v>523</v>
      </c>
      <c r="D7730" s="164" t="s">
        <v>525</v>
      </c>
      <c r="E7730" s="164" t="s">
        <v>531</v>
      </c>
      <c r="F7730" s="193">
        <v>45670</v>
      </c>
      <c r="G7730" s="164" t="s">
        <v>652</v>
      </c>
      <c r="H7730" s="194">
        <v>352946</v>
      </c>
      <c r="I7730" s="164" t="s">
        <v>16</v>
      </c>
      <c r="L7730" s="164">
        <v>2024</v>
      </c>
      <c r="M7730" s="164" t="s">
        <v>525</v>
      </c>
      <c r="N7730" s="164" t="s">
        <v>569</v>
      </c>
    </row>
    <row r="7731" spans="1:14" s="164" customFormat="1" ht="15" x14ac:dyDescent="0.15">
      <c r="A7731" s="164" t="s">
        <v>521</v>
      </c>
      <c r="B7731" s="164" t="s">
        <v>617</v>
      </c>
      <c r="C7731" s="164" t="s">
        <v>523</v>
      </c>
      <c r="D7731" s="164" t="s">
        <v>525</v>
      </c>
      <c r="E7731" s="164" t="s">
        <v>519</v>
      </c>
      <c r="F7731" s="193">
        <v>45670</v>
      </c>
      <c r="G7731" s="164" t="s">
        <v>587</v>
      </c>
      <c r="H7731" s="194">
        <v>107250</v>
      </c>
      <c r="I7731" s="164" t="s">
        <v>22</v>
      </c>
      <c r="L7731" s="164">
        <v>2024</v>
      </c>
      <c r="M7731" s="164" t="s">
        <v>525</v>
      </c>
      <c r="N7731" s="164" t="s">
        <v>569</v>
      </c>
    </row>
    <row r="7732" spans="1:14" s="164" customFormat="1" ht="15" x14ac:dyDescent="0.15">
      <c r="A7732" s="164" t="s">
        <v>521</v>
      </c>
      <c r="B7732" s="164" t="s">
        <v>617</v>
      </c>
      <c r="C7732" s="164" t="s">
        <v>523</v>
      </c>
      <c r="D7732" s="164" t="s">
        <v>525</v>
      </c>
      <c r="E7732" s="164" t="s">
        <v>531</v>
      </c>
      <c r="F7732" s="193">
        <v>45670</v>
      </c>
      <c r="G7732" s="164" t="s">
        <v>587</v>
      </c>
      <c r="H7732" s="194">
        <v>82964</v>
      </c>
      <c r="I7732" s="164" t="s">
        <v>22</v>
      </c>
      <c r="L7732" s="164">
        <v>2024</v>
      </c>
      <c r="M7732" s="164" t="s">
        <v>525</v>
      </c>
      <c r="N7732" s="164" t="s">
        <v>569</v>
      </c>
    </row>
    <row r="7733" spans="1:14" s="164" customFormat="1" ht="15" x14ac:dyDescent="0.15">
      <c r="A7733" s="164" t="s">
        <v>521</v>
      </c>
      <c r="B7733" s="164" t="s">
        <v>617</v>
      </c>
      <c r="C7733" s="164" t="s">
        <v>523</v>
      </c>
      <c r="D7733" s="164" t="s">
        <v>525</v>
      </c>
      <c r="E7733" s="164" t="s">
        <v>525</v>
      </c>
      <c r="F7733" s="193">
        <v>45670</v>
      </c>
      <c r="G7733" s="164" t="s">
        <v>589</v>
      </c>
      <c r="H7733" s="194">
        <v>371008</v>
      </c>
      <c r="I7733" s="164" t="s">
        <v>22</v>
      </c>
      <c r="L7733" s="164">
        <v>2024</v>
      </c>
      <c r="M7733" s="164" t="s">
        <v>525</v>
      </c>
      <c r="N7733" s="164" t="s">
        <v>569</v>
      </c>
    </row>
    <row r="7734" spans="1:14" s="164" customFormat="1" ht="15" x14ac:dyDescent="0.15">
      <c r="A7734" s="164" t="s">
        <v>521</v>
      </c>
      <c r="B7734" s="164" t="s">
        <v>617</v>
      </c>
      <c r="C7734" s="164" t="s">
        <v>523</v>
      </c>
      <c r="D7734" s="164" t="s">
        <v>525</v>
      </c>
      <c r="E7734" s="164" t="s">
        <v>519</v>
      </c>
      <c r="F7734" s="193">
        <v>45670</v>
      </c>
      <c r="G7734" s="164" t="s">
        <v>589</v>
      </c>
      <c r="H7734" s="194">
        <v>3074500</v>
      </c>
      <c r="I7734" s="164" t="s">
        <v>22</v>
      </c>
      <c r="L7734" s="164">
        <v>2024</v>
      </c>
      <c r="M7734" s="164" t="s">
        <v>525</v>
      </c>
      <c r="N7734" s="164" t="s">
        <v>569</v>
      </c>
    </row>
    <row r="7735" spans="1:14" s="164" customFormat="1" ht="15" x14ac:dyDescent="0.15">
      <c r="A7735" s="164" t="s">
        <v>521</v>
      </c>
      <c r="B7735" s="164" t="s">
        <v>617</v>
      </c>
      <c r="C7735" s="164" t="s">
        <v>523</v>
      </c>
      <c r="D7735" s="164" t="s">
        <v>525</v>
      </c>
      <c r="E7735" s="164" t="s">
        <v>531</v>
      </c>
      <c r="F7735" s="193">
        <v>45670</v>
      </c>
      <c r="G7735" s="164" t="s">
        <v>589</v>
      </c>
      <c r="H7735" s="194">
        <v>1430000</v>
      </c>
      <c r="I7735" s="164" t="s">
        <v>22</v>
      </c>
      <c r="L7735" s="164">
        <v>2024</v>
      </c>
      <c r="M7735" s="164" t="s">
        <v>525</v>
      </c>
      <c r="N7735" s="164" t="s">
        <v>569</v>
      </c>
    </row>
    <row r="7736" spans="1:14" s="164" customFormat="1" ht="15" x14ac:dyDescent="0.15">
      <c r="A7736" s="164" t="s">
        <v>521</v>
      </c>
      <c r="B7736" s="164" t="s">
        <v>617</v>
      </c>
      <c r="C7736" s="164" t="s">
        <v>523</v>
      </c>
      <c r="D7736" s="164" t="s">
        <v>525</v>
      </c>
      <c r="E7736" s="164" t="s">
        <v>525</v>
      </c>
      <c r="F7736" s="193">
        <v>45670</v>
      </c>
      <c r="G7736" s="164" t="s">
        <v>23</v>
      </c>
      <c r="H7736" s="194">
        <v>135903</v>
      </c>
      <c r="I7736" s="164" t="s">
        <v>22</v>
      </c>
      <c r="L7736" s="164">
        <v>2024</v>
      </c>
      <c r="M7736" s="164" t="s">
        <v>525</v>
      </c>
      <c r="N7736" s="164" t="s">
        <v>569</v>
      </c>
    </row>
    <row r="7737" spans="1:14" s="164" customFormat="1" ht="15" x14ac:dyDescent="0.15">
      <c r="A7737" s="164" t="s">
        <v>521</v>
      </c>
      <c r="B7737" s="164" t="s">
        <v>617</v>
      </c>
      <c r="C7737" s="164" t="s">
        <v>523</v>
      </c>
      <c r="D7737" s="164" t="s">
        <v>525</v>
      </c>
      <c r="E7737" s="164" t="s">
        <v>531</v>
      </c>
      <c r="F7737" s="193">
        <v>45670</v>
      </c>
      <c r="G7737" s="164" t="s">
        <v>23</v>
      </c>
      <c r="H7737" s="194">
        <v>3503476</v>
      </c>
      <c r="I7737" s="164" t="s">
        <v>22</v>
      </c>
      <c r="L7737" s="164">
        <v>2024</v>
      </c>
      <c r="M7737" s="164" t="s">
        <v>525</v>
      </c>
      <c r="N7737" s="164" t="s">
        <v>569</v>
      </c>
    </row>
    <row r="7738" spans="1:14" s="164" customFormat="1" ht="15" x14ac:dyDescent="0.15">
      <c r="A7738" s="164" t="s">
        <v>521</v>
      </c>
      <c r="B7738" s="164" t="s">
        <v>617</v>
      </c>
      <c r="C7738" s="164" t="s">
        <v>523</v>
      </c>
      <c r="D7738" s="164" t="s">
        <v>525</v>
      </c>
      <c r="E7738" s="164" t="s">
        <v>531</v>
      </c>
      <c r="F7738" s="193">
        <v>45667</v>
      </c>
      <c r="G7738" s="164" t="s">
        <v>587</v>
      </c>
      <c r="H7738" s="194">
        <v>396000</v>
      </c>
      <c r="I7738" s="164" t="s">
        <v>22</v>
      </c>
      <c r="L7738" s="164">
        <v>2024</v>
      </c>
      <c r="M7738" s="164" t="s">
        <v>525</v>
      </c>
      <c r="N7738" s="164" t="s">
        <v>569</v>
      </c>
    </row>
    <row r="7739" spans="1:14" s="164" customFormat="1" ht="15" x14ac:dyDescent="0.15">
      <c r="A7739" s="164" t="s">
        <v>521</v>
      </c>
      <c r="B7739" s="164" t="s">
        <v>617</v>
      </c>
      <c r="C7739" s="164" t="s">
        <v>523</v>
      </c>
      <c r="D7739" s="164" t="s">
        <v>525</v>
      </c>
      <c r="E7739" s="164" t="s">
        <v>525</v>
      </c>
      <c r="F7739" s="193">
        <v>45667</v>
      </c>
      <c r="G7739" s="164" t="s">
        <v>568</v>
      </c>
      <c r="H7739" s="194">
        <v>271082</v>
      </c>
      <c r="I7739" s="164" t="s">
        <v>22</v>
      </c>
      <c r="L7739" s="164">
        <v>2024</v>
      </c>
      <c r="M7739" s="164" t="s">
        <v>525</v>
      </c>
      <c r="N7739" s="164" t="s">
        <v>569</v>
      </c>
    </row>
    <row r="7740" spans="1:14" s="164" customFormat="1" ht="15" x14ac:dyDescent="0.15">
      <c r="A7740" s="164" t="s">
        <v>521</v>
      </c>
      <c r="B7740" s="164" t="s">
        <v>617</v>
      </c>
      <c r="C7740" s="164" t="s">
        <v>523</v>
      </c>
      <c r="D7740" s="164" t="s">
        <v>525</v>
      </c>
      <c r="E7740" s="164" t="s">
        <v>525</v>
      </c>
      <c r="F7740" s="193">
        <v>45667</v>
      </c>
      <c r="G7740" s="164" t="s">
        <v>589</v>
      </c>
      <c r="H7740" s="194">
        <v>41072</v>
      </c>
      <c r="I7740" s="164" t="s">
        <v>22</v>
      </c>
      <c r="L7740" s="164">
        <v>2024</v>
      </c>
      <c r="M7740" s="164" t="s">
        <v>525</v>
      </c>
      <c r="N7740" s="164" t="s">
        <v>569</v>
      </c>
    </row>
    <row r="7741" spans="1:14" s="164" customFormat="1" ht="15" x14ac:dyDescent="0.15">
      <c r="A7741" s="164" t="s">
        <v>521</v>
      </c>
      <c r="B7741" s="164" t="s">
        <v>603</v>
      </c>
      <c r="C7741" s="164" t="s">
        <v>523</v>
      </c>
      <c r="D7741" s="164" t="s">
        <v>525</v>
      </c>
      <c r="E7741" s="164" t="s">
        <v>525</v>
      </c>
      <c r="F7741" s="193">
        <v>45667</v>
      </c>
      <c r="G7741" s="164" t="s">
        <v>604</v>
      </c>
      <c r="H7741" s="194">
        <v>4490</v>
      </c>
      <c r="I7741" s="164" t="s">
        <v>22</v>
      </c>
      <c r="L7741" s="164">
        <v>2024</v>
      </c>
      <c r="M7741" s="164" t="s">
        <v>525</v>
      </c>
      <c r="N7741" s="164" t="s">
        <v>569</v>
      </c>
    </row>
    <row r="7742" spans="1:14" s="164" customFormat="1" ht="15" x14ac:dyDescent="0.15">
      <c r="A7742" s="164" t="s">
        <v>521</v>
      </c>
      <c r="B7742" s="164" t="s">
        <v>617</v>
      </c>
      <c r="C7742" s="164" t="s">
        <v>523</v>
      </c>
      <c r="D7742" s="164" t="s">
        <v>525</v>
      </c>
      <c r="E7742" s="164" t="s">
        <v>531</v>
      </c>
      <c r="F7742" s="193">
        <v>45667</v>
      </c>
      <c r="G7742" s="164" t="s">
        <v>23</v>
      </c>
      <c r="H7742" s="194">
        <v>44000</v>
      </c>
      <c r="I7742" s="164" t="s">
        <v>22</v>
      </c>
      <c r="L7742" s="164">
        <v>2024</v>
      </c>
      <c r="M7742" s="164" t="s">
        <v>525</v>
      </c>
      <c r="N7742" s="164" t="s">
        <v>569</v>
      </c>
    </row>
    <row r="7743" spans="1:14" s="164" customFormat="1" ht="15" x14ac:dyDescent="0.15">
      <c r="A7743" s="164" t="s">
        <v>521</v>
      </c>
      <c r="B7743" s="164" t="s">
        <v>617</v>
      </c>
      <c r="C7743" s="164" t="s">
        <v>523</v>
      </c>
      <c r="D7743" s="164" t="s">
        <v>525</v>
      </c>
      <c r="E7743" s="164" t="s">
        <v>525</v>
      </c>
      <c r="F7743" s="193">
        <v>45667</v>
      </c>
      <c r="G7743" s="164" t="s">
        <v>621</v>
      </c>
      <c r="H7743" s="194">
        <v>340318</v>
      </c>
      <c r="I7743" s="164" t="s">
        <v>22</v>
      </c>
      <c r="L7743" s="164">
        <v>2024</v>
      </c>
      <c r="M7743" s="164" t="s">
        <v>525</v>
      </c>
      <c r="N7743" s="164" t="s">
        <v>569</v>
      </c>
    </row>
    <row r="7744" spans="1:14" s="164" customFormat="1" ht="15" x14ac:dyDescent="0.15">
      <c r="A7744" s="164" t="s">
        <v>521</v>
      </c>
      <c r="B7744" s="164" t="s">
        <v>617</v>
      </c>
      <c r="C7744" s="164" t="s">
        <v>523</v>
      </c>
      <c r="D7744" s="164" t="s">
        <v>525</v>
      </c>
      <c r="E7744" s="164" t="s">
        <v>531</v>
      </c>
      <c r="F7744" s="193">
        <v>45667</v>
      </c>
      <c r="G7744" s="164" t="s">
        <v>621</v>
      </c>
      <c r="H7744" s="194">
        <v>168696</v>
      </c>
      <c r="I7744" s="164" t="s">
        <v>22</v>
      </c>
      <c r="L7744" s="164">
        <v>2024</v>
      </c>
      <c r="M7744" s="164" t="s">
        <v>525</v>
      </c>
      <c r="N7744" s="164" t="s">
        <v>569</v>
      </c>
    </row>
    <row r="7745" spans="1:14" s="164" customFormat="1" ht="15" x14ac:dyDescent="0.15">
      <c r="A7745" s="164" t="s">
        <v>521</v>
      </c>
      <c r="B7745" s="164" t="s">
        <v>647</v>
      </c>
      <c r="C7745" s="164" t="s">
        <v>523</v>
      </c>
      <c r="D7745" s="164" t="s">
        <v>525</v>
      </c>
      <c r="E7745" s="164" t="s">
        <v>525</v>
      </c>
      <c r="F7745" s="193">
        <v>45667</v>
      </c>
      <c r="G7745" s="164" t="s">
        <v>650</v>
      </c>
      <c r="H7745" s="194">
        <v>333535</v>
      </c>
      <c r="I7745" s="164" t="s">
        <v>16</v>
      </c>
      <c r="L7745" s="164">
        <v>2024</v>
      </c>
      <c r="M7745" s="164" t="s">
        <v>525</v>
      </c>
      <c r="N7745" s="164" t="s">
        <v>569</v>
      </c>
    </row>
    <row r="7746" spans="1:14" s="164" customFormat="1" ht="15" x14ac:dyDescent="0.15">
      <c r="A7746" s="164" t="s">
        <v>521</v>
      </c>
      <c r="B7746" s="164" t="s">
        <v>647</v>
      </c>
      <c r="C7746" s="164" t="s">
        <v>523</v>
      </c>
      <c r="D7746" s="164" t="s">
        <v>525</v>
      </c>
      <c r="E7746" s="164" t="s">
        <v>519</v>
      </c>
      <c r="F7746" s="193">
        <v>45667</v>
      </c>
      <c r="G7746" s="164" t="s">
        <v>650</v>
      </c>
      <c r="H7746" s="194">
        <v>569131</v>
      </c>
      <c r="I7746" s="164" t="s">
        <v>16</v>
      </c>
      <c r="L7746" s="164">
        <v>2024</v>
      </c>
      <c r="M7746" s="164" t="s">
        <v>525</v>
      </c>
      <c r="N7746" s="164" t="s">
        <v>569</v>
      </c>
    </row>
    <row r="7747" spans="1:14" s="164" customFormat="1" ht="15" x14ac:dyDescent="0.15">
      <c r="A7747" s="164" t="s">
        <v>521</v>
      </c>
      <c r="B7747" s="164" t="s">
        <v>647</v>
      </c>
      <c r="C7747" s="164" t="s">
        <v>535</v>
      </c>
      <c r="D7747" s="164" t="s">
        <v>525</v>
      </c>
      <c r="E7747" s="164" t="s">
        <v>531</v>
      </c>
      <c r="F7747" s="193">
        <v>45667</v>
      </c>
      <c r="G7747" s="164" t="s">
        <v>650</v>
      </c>
      <c r="H7747" s="194">
        <v>173426</v>
      </c>
      <c r="I7747" s="164" t="s">
        <v>16</v>
      </c>
      <c r="L7747" s="164">
        <v>2024</v>
      </c>
      <c r="M7747" s="164" t="s">
        <v>525</v>
      </c>
      <c r="N7747" s="164" t="s">
        <v>569</v>
      </c>
    </row>
    <row r="7748" spans="1:14" s="164" customFormat="1" ht="15" x14ac:dyDescent="0.15">
      <c r="A7748" s="164" t="s">
        <v>521</v>
      </c>
      <c r="B7748" s="164" t="s">
        <v>647</v>
      </c>
      <c r="C7748" s="164" t="s">
        <v>523</v>
      </c>
      <c r="D7748" s="164" t="s">
        <v>525</v>
      </c>
      <c r="E7748" s="164" t="s">
        <v>531</v>
      </c>
      <c r="F7748" s="193">
        <v>45667</v>
      </c>
      <c r="G7748" s="164" t="s">
        <v>650</v>
      </c>
      <c r="H7748" s="194">
        <v>951799</v>
      </c>
      <c r="I7748" s="164" t="s">
        <v>16</v>
      </c>
      <c r="L7748" s="164">
        <v>2024</v>
      </c>
      <c r="M7748" s="164" t="s">
        <v>525</v>
      </c>
      <c r="N7748" s="164" t="s">
        <v>569</v>
      </c>
    </row>
    <row r="7749" spans="1:14" s="164" customFormat="1" ht="15" x14ac:dyDescent="0.15">
      <c r="A7749" s="164" t="s">
        <v>521</v>
      </c>
      <c r="B7749" s="164" t="s">
        <v>647</v>
      </c>
      <c r="C7749" s="164" t="s">
        <v>523</v>
      </c>
      <c r="D7749" s="164" t="s">
        <v>525</v>
      </c>
      <c r="E7749" s="164" t="s">
        <v>525</v>
      </c>
      <c r="F7749" s="193">
        <v>45667</v>
      </c>
      <c r="G7749" s="164" t="s">
        <v>648</v>
      </c>
      <c r="H7749" s="194">
        <v>15770</v>
      </c>
      <c r="I7749" s="164" t="s">
        <v>16</v>
      </c>
      <c r="L7749" s="164">
        <v>2024</v>
      </c>
      <c r="M7749" s="164" t="s">
        <v>525</v>
      </c>
      <c r="N7749" s="164" t="s">
        <v>569</v>
      </c>
    </row>
    <row r="7750" spans="1:14" s="164" customFormat="1" ht="15" x14ac:dyDescent="0.15">
      <c r="A7750" s="164" t="s">
        <v>521</v>
      </c>
      <c r="B7750" s="164" t="s">
        <v>647</v>
      </c>
      <c r="C7750" s="164" t="s">
        <v>523</v>
      </c>
      <c r="D7750" s="164" t="s">
        <v>525</v>
      </c>
      <c r="E7750" s="164" t="s">
        <v>525</v>
      </c>
      <c r="F7750" s="193">
        <v>45667</v>
      </c>
      <c r="G7750" s="164" t="s">
        <v>651</v>
      </c>
      <c r="H7750" s="194">
        <v>220264</v>
      </c>
      <c r="I7750" s="164" t="s">
        <v>16</v>
      </c>
      <c r="L7750" s="164">
        <v>2024</v>
      </c>
      <c r="M7750" s="164" t="s">
        <v>525</v>
      </c>
      <c r="N7750" s="164" t="s">
        <v>569</v>
      </c>
    </row>
    <row r="7751" spans="1:14" s="164" customFormat="1" ht="15" x14ac:dyDescent="0.15">
      <c r="A7751" s="164" t="s">
        <v>521</v>
      </c>
      <c r="B7751" s="164" t="s">
        <v>647</v>
      </c>
      <c r="C7751" s="164" t="s">
        <v>523</v>
      </c>
      <c r="D7751" s="164" t="s">
        <v>525</v>
      </c>
      <c r="E7751" s="164" t="s">
        <v>531</v>
      </c>
      <c r="F7751" s="193">
        <v>45667</v>
      </c>
      <c r="G7751" s="164" t="s">
        <v>651</v>
      </c>
      <c r="H7751" s="194">
        <v>43560</v>
      </c>
      <c r="I7751" s="164" t="s">
        <v>16</v>
      </c>
      <c r="L7751" s="164">
        <v>2024</v>
      </c>
      <c r="M7751" s="164" t="s">
        <v>525</v>
      </c>
      <c r="N7751" s="164" t="s">
        <v>569</v>
      </c>
    </row>
    <row r="7752" spans="1:14" s="164" customFormat="1" ht="15" x14ac:dyDescent="0.15">
      <c r="A7752" s="164" t="s">
        <v>521</v>
      </c>
      <c r="B7752" s="164" t="s">
        <v>647</v>
      </c>
      <c r="C7752" s="164" t="s">
        <v>523</v>
      </c>
      <c r="D7752" s="164" t="s">
        <v>525</v>
      </c>
      <c r="E7752" s="164" t="s">
        <v>525</v>
      </c>
      <c r="F7752" s="193">
        <v>45667</v>
      </c>
      <c r="G7752" s="164" t="s">
        <v>649</v>
      </c>
      <c r="H7752" s="194">
        <v>2883976</v>
      </c>
      <c r="I7752" s="164" t="s">
        <v>16</v>
      </c>
      <c r="L7752" s="164">
        <v>2024</v>
      </c>
      <c r="M7752" s="164" t="s">
        <v>525</v>
      </c>
      <c r="N7752" s="164" t="s">
        <v>569</v>
      </c>
    </row>
    <row r="7753" spans="1:14" s="164" customFormat="1" ht="15" x14ac:dyDescent="0.15">
      <c r="A7753" s="164" t="s">
        <v>521</v>
      </c>
      <c r="B7753" s="164" t="s">
        <v>647</v>
      </c>
      <c r="C7753" s="164" t="s">
        <v>523</v>
      </c>
      <c r="D7753" s="164" t="s">
        <v>525</v>
      </c>
      <c r="E7753" s="164" t="s">
        <v>525</v>
      </c>
      <c r="F7753" s="193">
        <v>45666</v>
      </c>
      <c r="G7753" s="164" t="s">
        <v>650</v>
      </c>
      <c r="H7753" s="194">
        <v>56881</v>
      </c>
      <c r="I7753" s="164" t="s">
        <v>16</v>
      </c>
      <c r="L7753" s="164">
        <v>2024</v>
      </c>
      <c r="M7753" s="164" t="s">
        <v>525</v>
      </c>
      <c r="N7753" s="164" t="s">
        <v>569</v>
      </c>
    </row>
    <row r="7754" spans="1:14" s="164" customFormat="1" ht="15" x14ac:dyDescent="0.15">
      <c r="A7754" s="164" t="s">
        <v>521</v>
      </c>
      <c r="B7754" s="164" t="s">
        <v>647</v>
      </c>
      <c r="C7754" s="164" t="s">
        <v>523</v>
      </c>
      <c r="D7754" s="164" t="s">
        <v>525</v>
      </c>
      <c r="E7754" s="164" t="s">
        <v>519</v>
      </c>
      <c r="F7754" s="193">
        <v>45666</v>
      </c>
      <c r="G7754" s="164" t="s">
        <v>650</v>
      </c>
      <c r="H7754" s="194">
        <v>663481</v>
      </c>
      <c r="I7754" s="164" t="s">
        <v>16</v>
      </c>
      <c r="L7754" s="164">
        <v>2024</v>
      </c>
      <c r="M7754" s="164" t="s">
        <v>525</v>
      </c>
      <c r="N7754" s="164" t="s">
        <v>569</v>
      </c>
    </row>
    <row r="7755" spans="1:14" s="164" customFormat="1" ht="15" x14ac:dyDescent="0.15">
      <c r="A7755" s="164" t="s">
        <v>521</v>
      </c>
      <c r="B7755" s="164" t="s">
        <v>647</v>
      </c>
      <c r="C7755" s="164" t="s">
        <v>535</v>
      </c>
      <c r="D7755" s="164" t="s">
        <v>525</v>
      </c>
      <c r="E7755" s="164" t="s">
        <v>531</v>
      </c>
      <c r="F7755" s="193">
        <v>45666</v>
      </c>
      <c r="G7755" s="164" t="s">
        <v>650</v>
      </c>
      <c r="H7755" s="194">
        <v>85450</v>
      </c>
      <c r="I7755" s="164" t="s">
        <v>16</v>
      </c>
      <c r="L7755" s="164">
        <v>2024</v>
      </c>
      <c r="M7755" s="164" t="s">
        <v>525</v>
      </c>
      <c r="N7755" s="164" t="s">
        <v>569</v>
      </c>
    </row>
    <row r="7756" spans="1:14" s="164" customFormat="1" ht="15" x14ac:dyDescent="0.15">
      <c r="A7756" s="164" t="s">
        <v>521</v>
      </c>
      <c r="B7756" s="164" t="s">
        <v>647</v>
      </c>
      <c r="C7756" s="164" t="s">
        <v>523</v>
      </c>
      <c r="D7756" s="164" t="s">
        <v>525</v>
      </c>
      <c r="E7756" s="164" t="s">
        <v>531</v>
      </c>
      <c r="F7756" s="193">
        <v>45666</v>
      </c>
      <c r="G7756" s="164" t="s">
        <v>650</v>
      </c>
      <c r="H7756" s="194">
        <v>698621</v>
      </c>
      <c r="I7756" s="164" t="s">
        <v>16</v>
      </c>
      <c r="L7756" s="164">
        <v>2024</v>
      </c>
      <c r="M7756" s="164" t="s">
        <v>525</v>
      </c>
      <c r="N7756" s="164" t="s">
        <v>569</v>
      </c>
    </row>
    <row r="7757" spans="1:14" s="164" customFormat="1" ht="15" x14ac:dyDescent="0.15">
      <c r="A7757" s="164" t="s">
        <v>521</v>
      </c>
      <c r="B7757" s="164" t="s">
        <v>647</v>
      </c>
      <c r="C7757" s="164" t="s">
        <v>523</v>
      </c>
      <c r="D7757" s="164" t="s">
        <v>525</v>
      </c>
      <c r="E7757" s="164" t="s">
        <v>525</v>
      </c>
      <c r="F7757" s="193">
        <v>45666</v>
      </c>
      <c r="G7757" s="164" t="s">
        <v>648</v>
      </c>
      <c r="H7757" s="194">
        <v>22440</v>
      </c>
      <c r="I7757" s="164" t="s">
        <v>16</v>
      </c>
      <c r="L7757" s="164">
        <v>2024</v>
      </c>
      <c r="M7757" s="164" t="s">
        <v>525</v>
      </c>
      <c r="N7757" s="164" t="s">
        <v>569</v>
      </c>
    </row>
    <row r="7758" spans="1:14" s="164" customFormat="1" ht="15" x14ac:dyDescent="0.15">
      <c r="A7758" s="164" t="s">
        <v>521</v>
      </c>
      <c r="B7758" s="164" t="s">
        <v>647</v>
      </c>
      <c r="C7758" s="164" t="s">
        <v>523</v>
      </c>
      <c r="D7758" s="164" t="s">
        <v>525</v>
      </c>
      <c r="E7758" s="164" t="s">
        <v>525</v>
      </c>
      <c r="F7758" s="193">
        <v>45666</v>
      </c>
      <c r="G7758" s="164" t="s">
        <v>651</v>
      </c>
      <c r="H7758" s="194">
        <v>46332</v>
      </c>
      <c r="I7758" s="164" t="s">
        <v>16</v>
      </c>
      <c r="L7758" s="164">
        <v>2024</v>
      </c>
      <c r="M7758" s="164" t="s">
        <v>525</v>
      </c>
      <c r="N7758" s="164" t="s">
        <v>569</v>
      </c>
    </row>
    <row r="7759" spans="1:14" s="164" customFormat="1" ht="15" x14ac:dyDescent="0.15">
      <c r="A7759" s="164" t="s">
        <v>521</v>
      </c>
      <c r="B7759" s="164" t="s">
        <v>647</v>
      </c>
      <c r="C7759" s="164" t="s">
        <v>523</v>
      </c>
      <c r="D7759" s="164" t="s">
        <v>525</v>
      </c>
      <c r="E7759" s="164" t="s">
        <v>531</v>
      </c>
      <c r="F7759" s="193">
        <v>45666</v>
      </c>
      <c r="G7759" s="164" t="s">
        <v>651</v>
      </c>
      <c r="H7759" s="194">
        <v>501239</v>
      </c>
      <c r="I7759" s="164" t="s">
        <v>16</v>
      </c>
      <c r="L7759" s="164">
        <v>2024</v>
      </c>
      <c r="M7759" s="164" t="s">
        <v>525</v>
      </c>
      <c r="N7759" s="164" t="s">
        <v>569</v>
      </c>
    </row>
    <row r="7760" spans="1:14" s="164" customFormat="1" ht="15" x14ac:dyDescent="0.15">
      <c r="A7760" s="164" t="s">
        <v>521</v>
      </c>
      <c r="B7760" s="164" t="s">
        <v>647</v>
      </c>
      <c r="C7760" s="164" t="s">
        <v>523</v>
      </c>
      <c r="D7760" s="164" t="s">
        <v>525</v>
      </c>
      <c r="E7760" s="164" t="s">
        <v>525</v>
      </c>
      <c r="F7760" s="193">
        <v>45666</v>
      </c>
      <c r="G7760" s="164" t="s">
        <v>649</v>
      </c>
      <c r="H7760" s="194">
        <v>2047179</v>
      </c>
      <c r="I7760" s="164" t="s">
        <v>16</v>
      </c>
      <c r="L7760" s="164">
        <v>2024</v>
      </c>
      <c r="M7760" s="164" t="s">
        <v>525</v>
      </c>
      <c r="N7760" s="164" t="s">
        <v>569</v>
      </c>
    </row>
    <row r="7761" spans="1:14" s="164" customFormat="1" ht="15" x14ac:dyDescent="0.15">
      <c r="A7761" s="164" t="s">
        <v>521</v>
      </c>
      <c r="B7761" s="164" t="s">
        <v>617</v>
      </c>
      <c r="C7761" s="164" t="s">
        <v>523</v>
      </c>
      <c r="D7761" s="164" t="s">
        <v>525</v>
      </c>
      <c r="E7761" s="164" t="s">
        <v>525</v>
      </c>
      <c r="F7761" s="193">
        <v>45666</v>
      </c>
      <c r="G7761" s="164" t="s">
        <v>568</v>
      </c>
      <c r="H7761" s="194">
        <v>954021</v>
      </c>
      <c r="I7761" s="164" t="s">
        <v>22</v>
      </c>
      <c r="L7761" s="164">
        <v>2024</v>
      </c>
      <c r="M7761" s="164" t="s">
        <v>525</v>
      </c>
      <c r="N7761" s="164" t="s">
        <v>569</v>
      </c>
    </row>
    <row r="7762" spans="1:14" s="164" customFormat="1" ht="15" x14ac:dyDescent="0.15">
      <c r="A7762" s="164" t="s">
        <v>521</v>
      </c>
      <c r="B7762" s="164" t="s">
        <v>617</v>
      </c>
      <c r="C7762" s="164" t="s">
        <v>523</v>
      </c>
      <c r="D7762" s="164" t="s">
        <v>525</v>
      </c>
      <c r="E7762" s="164" t="s">
        <v>531</v>
      </c>
      <c r="F7762" s="193">
        <v>45666</v>
      </c>
      <c r="G7762" s="164" t="s">
        <v>589</v>
      </c>
      <c r="H7762" s="194">
        <v>368993</v>
      </c>
      <c r="I7762" s="164" t="s">
        <v>22</v>
      </c>
      <c r="L7762" s="164">
        <v>2024</v>
      </c>
      <c r="M7762" s="164" t="s">
        <v>525</v>
      </c>
      <c r="N7762" s="164" t="s">
        <v>569</v>
      </c>
    </row>
    <row r="7763" spans="1:14" s="164" customFormat="1" ht="15" x14ac:dyDescent="0.15">
      <c r="A7763" s="164" t="s">
        <v>521</v>
      </c>
      <c r="B7763" s="164" t="s">
        <v>603</v>
      </c>
      <c r="C7763" s="164" t="s">
        <v>523</v>
      </c>
      <c r="D7763" s="164" t="s">
        <v>525</v>
      </c>
      <c r="E7763" s="164" t="s">
        <v>525</v>
      </c>
      <c r="F7763" s="193">
        <v>45666</v>
      </c>
      <c r="G7763" s="164" t="s">
        <v>604</v>
      </c>
      <c r="H7763" s="194">
        <v>11114</v>
      </c>
      <c r="I7763" s="164" t="s">
        <v>22</v>
      </c>
      <c r="L7763" s="164">
        <v>2024</v>
      </c>
      <c r="M7763" s="164" t="s">
        <v>525</v>
      </c>
      <c r="N7763" s="164" t="s">
        <v>569</v>
      </c>
    </row>
    <row r="7764" spans="1:14" s="164" customFormat="1" ht="15" x14ac:dyDescent="0.15">
      <c r="A7764" s="164" t="s">
        <v>521</v>
      </c>
      <c r="B7764" s="164" t="s">
        <v>617</v>
      </c>
      <c r="C7764" s="164" t="s">
        <v>523</v>
      </c>
      <c r="D7764" s="164" t="s">
        <v>525</v>
      </c>
      <c r="E7764" s="164" t="s">
        <v>531</v>
      </c>
      <c r="F7764" s="193">
        <v>45666</v>
      </c>
      <c r="G7764" s="164" t="s">
        <v>23</v>
      </c>
      <c r="H7764" s="194">
        <v>42174</v>
      </c>
      <c r="I7764" s="164" t="s">
        <v>22</v>
      </c>
      <c r="L7764" s="164">
        <v>2024</v>
      </c>
      <c r="M7764" s="164" t="s">
        <v>525</v>
      </c>
      <c r="N7764" s="164" t="s">
        <v>569</v>
      </c>
    </row>
    <row r="7765" spans="1:14" s="164" customFormat="1" ht="15" x14ac:dyDescent="0.15">
      <c r="A7765" s="164" t="s">
        <v>521</v>
      </c>
      <c r="B7765" s="164" t="s">
        <v>617</v>
      </c>
      <c r="C7765" s="164" t="s">
        <v>523</v>
      </c>
      <c r="D7765" s="164" t="s">
        <v>525</v>
      </c>
      <c r="E7765" s="164" t="s">
        <v>531</v>
      </c>
      <c r="F7765" s="193">
        <v>45665</v>
      </c>
      <c r="G7765" s="164" t="s">
        <v>619</v>
      </c>
      <c r="H7765" s="194">
        <v>665795</v>
      </c>
      <c r="I7765" s="164" t="s">
        <v>22</v>
      </c>
      <c r="L7765" s="164">
        <v>2024</v>
      </c>
      <c r="M7765" s="164" t="s">
        <v>525</v>
      </c>
      <c r="N7765" s="164" t="s">
        <v>569</v>
      </c>
    </row>
    <row r="7766" spans="1:14" s="164" customFormat="1" ht="15" x14ac:dyDescent="0.15">
      <c r="A7766" s="164" t="s">
        <v>521</v>
      </c>
      <c r="B7766" s="164" t="s">
        <v>617</v>
      </c>
      <c r="C7766" s="164" t="s">
        <v>523</v>
      </c>
      <c r="D7766" s="164" t="s">
        <v>525</v>
      </c>
      <c r="E7766" s="164" t="s">
        <v>525</v>
      </c>
      <c r="F7766" s="193">
        <v>45665</v>
      </c>
      <c r="G7766" s="164" t="s">
        <v>589</v>
      </c>
      <c r="H7766" s="194">
        <v>378972</v>
      </c>
      <c r="I7766" s="164" t="s">
        <v>22</v>
      </c>
      <c r="L7766" s="164">
        <v>2024</v>
      </c>
      <c r="M7766" s="164" t="s">
        <v>525</v>
      </c>
      <c r="N7766" s="164" t="s">
        <v>569</v>
      </c>
    </row>
    <row r="7767" spans="1:14" s="164" customFormat="1" ht="15" x14ac:dyDescent="0.15">
      <c r="A7767" s="164" t="s">
        <v>521</v>
      </c>
      <c r="B7767" s="164" t="s">
        <v>617</v>
      </c>
      <c r="C7767" s="164" t="s">
        <v>523</v>
      </c>
      <c r="D7767" s="164" t="s">
        <v>525</v>
      </c>
      <c r="E7767" s="164" t="s">
        <v>531</v>
      </c>
      <c r="F7767" s="193">
        <v>45665</v>
      </c>
      <c r="G7767" s="164" t="s">
        <v>589</v>
      </c>
      <c r="H7767" s="194">
        <v>799234</v>
      </c>
      <c r="I7767" s="164" t="s">
        <v>22</v>
      </c>
      <c r="L7767" s="164">
        <v>2024</v>
      </c>
      <c r="M7767" s="164" t="s">
        <v>525</v>
      </c>
      <c r="N7767" s="164" t="s">
        <v>569</v>
      </c>
    </row>
    <row r="7768" spans="1:14" s="164" customFormat="1" ht="15" x14ac:dyDescent="0.15">
      <c r="A7768" s="164" t="s">
        <v>521</v>
      </c>
      <c r="B7768" s="164" t="s">
        <v>603</v>
      </c>
      <c r="C7768" s="164" t="s">
        <v>523</v>
      </c>
      <c r="D7768" s="164" t="s">
        <v>525</v>
      </c>
      <c r="E7768" s="164" t="s">
        <v>525</v>
      </c>
      <c r="F7768" s="193">
        <v>45665</v>
      </c>
      <c r="G7768" s="164" t="s">
        <v>604</v>
      </c>
      <c r="H7768" s="194">
        <v>9031</v>
      </c>
      <c r="I7768" s="164" t="s">
        <v>22</v>
      </c>
      <c r="L7768" s="164">
        <v>2024</v>
      </c>
      <c r="M7768" s="164" t="s">
        <v>525</v>
      </c>
      <c r="N7768" s="164" t="s">
        <v>569</v>
      </c>
    </row>
    <row r="7769" spans="1:14" s="164" customFormat="1" ht="15" x14ac:dyDescent="0.15">
      <c r="A7769" s="164" t="s">
        <v>521</v>
      </c>
      <c r="B7769" s="164" t="s">
        <v>617</v>
      </c>
      <c r="C7769" s="164" t="s">
        <v>523</v>
      </c>
      <c r="D7769" s="164" t="s">
        <v>525</v>
      </c>
      <c r="E7769" s="164" t="s">
        <v>525</v>
      </c>
      <c r="F7769" s="193">
        <v>45665</v>
      </c>
      <c r="G7769" s="164" t="s">
        <v>23</v>
      </c>
      <c r="H7769" s="194">
        <v>130423</v>
      </c>
      <c r="I7769" s="164" t="s">
        <v>22</v>
      </c>
      <c r="L7769" s="164">
        <v>2024</v>
      </c>
      <c r="M7769" s="164" t="s">
        <v>525</v>
      </c>
      <c r="N7769" s="164" t="s">
        <v>569</v>
      </c>
    </row>
    <row r="7770" spans="1:14" s="164" customFormat="1" ht="15" x14ac:dyDescent="0.15">
      <c r="A7770" s="164" t="s">
        <v>521</v>
      </c>
      <c r="B7770" s="164" t="s">
        <v>647</v>
      </c>
      <c r="C7770" s="164" t="s">
        <v>523</v>
      </c>
      <c r="D7770" s="164" t="s">
        <v>525</v>
      </c>
      <c r="E7770" s="164" t="s">
        <v>525</v>
      </c>
      <c r="F7770" s="193">
        <v>45665</v>
      </c>
      <c r="G7770" s="164" t="s">
        <v>650</v>
      </c>
      <c r="H7770" s="194">
        <v>197932</v>
      </c>
      <c r="I7770" s="164" t="s">
        <v>16</v>
      </c>
      <c r="L7770" s="164">
        <v>2024</v>
      </c>
      <c r="M7770" s="164" t="s">
        <v>525</v>
      </c>
      <c r="N7770" s="164" t="s">
        <v>569</v>
      </c>
    </row>
    <row r="7771" spans="1:14" s="164" customFormat="1" ht="15" x14ac:dyDescent="0.15">
      <c r="A7771" s="164" t="s">
        <v>521</v>
      </c>
      <c r="B7771" s="164" t="s">
        <v>647</v>
      </c>
      <c r="C7771" s="164" t="s">
        <v>523</v>
      </c>
      <c r="D7771" s="164" t="s">
        <v>525</v>
      </c>
      <c r="E7771" s="164" t="s">
        <v>519</v>
      </c>
      <c r="F7771" s="193">
        <v>45665</v>
      </c>
      <c r="G7771" s="164" t="s">
        <v>650</v>
      </c>
      <c r="H7771" s="194">
        <v>384044</v>
      </c>
      <c r="I7771" s="164" t="s">
        <v>16</v>
      </c>
      <c r="L7771" s="164">
        <v>2024</v>
      </c>
      <c r="M7771" s="164" t="s">
        <v>525</v>
      </c>
      <c r="N7771" s="164" t="s">
        <v>569</v>
      </c>
    </row>
    <row r="7772" spans="1:14" s="164" customFormat="1" ht="15" x14ac:dyDescent="0.15">
      <c r="A7772" s="164" t="s">
        <v>521</v>
      </c>
      <c r="B7772" s="164" t="s">
        <v>647</v>
      </c>
      <c r="C7772" s="164" t="s">
        <v>523</v>
      </c>
      <c r="D7772" s="164" t="s">
        <v>525</v>
      </c>
      <c r="E7772" s="164" t="s">
        <v>531</v>
      </c>
      <c r="F7772" s="193">
        <v>45665</v>
      </c>
      <c r="G7772" s="164" t="s">
        <v>650</v>
      </c>
      <c r="H7772" s="194">
        <v>1547981</v>
      </c>
      <c r="I7772" s="164" t="s">
        <v>16</v>
      </c>
      <c r="L7772" s="164">
        <v>2024</v>
      </c>
      <c r="M7772" s="164" t="s">
        <v>525</v>
      </c>
      <c r="N7772" s="164" t="s">
        <v>569</v>
      </c>
    </row>
    <row r="7773" spans="1:14" s="164" customFormat="1" ht="15" x14ac:dyDescent="0.15">
      <c r="A7773" s="164" t="s">
        <v>521</v>
      </c>
      <c r="B7773" s="164" t="s">
        <v>647</v>
      </c>
      <c r="C7773" s="164" t="s">
        <v>523</v>
      </c>
      <c r="D7773" s="164" t="s">
        <v>525</v>
      </c>
      <c r="E7773" s="164" t="s">
        <v>525</v>
      </c>
      <c r="F7773" s="193">
        <v>45665</v>
      </c>
      <c r="G7773" s="164" t="s">
        <v>648</v>
      </c>
      <c r="H7773" s="194">
        <v>19930</v>
      </c>
      <c r="I7773" s="164" t="s">
        <v>16</v>
      </c>
      <c r="L7773" s="164">
        <v>2024</v>
      </c>
      <c r="M7773" s="164" t="s">
        <v>525</v>
      </c>
      <c r="N7773" s="164" t="s">
        <v>569</v>
      </c>
    </row>
    <row r="7774" spans="1:14" s="164" customFormat="1" ht="15" x14ac:dyDescent="0.15">
      <c r="A7774" s="164" t="s">
        <v>521</v>
      </c>
      <c r="B7774" s="164" t="s">
        <v>647</v>
      </c>
      <c r="C7774" s="164" t="s">
        <v>523</v>
      </c>
      <c r="D7774" s="164" t="s">
        <v>525</v>
      </c>
      <c r="E7774" s="164" t="s">
        <v>525</v>
      </c>
      <c r="F7774" s="193">
        <v>45665</v>
      </c>
      <c r="G7774" s="164" t="s">
        <v>649</v>
      </c>
      <c r="H7774" s="194">
        <v>851206</v>
      </c>
      <c r="I7774" s="164" t="s">
        <v>16</v>
      </c>
      <c r="L7774" s="164">
        <v>2024</v>
      </c>
      <c r="M7774" s="164" t="s">
        <v>525</v>
      </c>
      <c r="N7774" s="164" t="s">
        <v>569</v>
      </c>
    </row>
    <row r="7775" spans="1:14" s="164" customFormat="1" ht="15" x14ac:dyDescent="0.15">
      <c r="A7775" s="164" t="s">
        <v>521</v>
      </c>
      <c r="B7775" s="164" t="s">
        <v>647</v>
      </c>
      <c r="C7775" s="164" t="s">
        <v>523</v>
      </c>
      <c r="D7775" s="164" t="s">
        <v>525</v>
      </c>
      <c r="E7775" s="164" t="s">
        <v>531</v>
      </c>
      <c r="F7775" s="193">
        <v>45665</v>
      </c>
      <c r="G7775" s="164" t="s">
        <v>649</v>
      </c>
      <c r="H7775" s="194">
        <v>1442364</v>
      </c>
      <c r="I7775" s="164" t="s">
        <v>16</v>
      </c>
      <c r="L7775" s="164">
        <v>2024</v>
      </c>
      <c r="M7775" s="164" t="s">
        <v>525</v>
      </c>
      <c r="N7775" s="164" t="s">
        <v>569</v>
      </c>
    </row>
    <row r="7776" spans="1:14" s="164" customFormat="1" ht="15" x14ac:dyDescent="0.15">
      <c r="A7776" s="164" t="s">
        <v>521</v>
      </c>
      <c r="B7776" s="164" t="s">
        <v>647</v>
      </c>
      <c r="C7776" s="164" t="s">
        <v>523</v>
      </c>
      <c r="D7776" s="164" t="s">
        <v>525</v>
      </c>
      <c r="E7776" s="164" t="s">
        <v>531</v>
      </c>
      <c r="F7776" s="193">
        <v>45665</v>
      </c>
      <c r="G7776" s="164" t="s">
        <v>652</v>
      </c>
      <c r="H7776" s="194">
        <v>1153768</v>
      </c>
      <c r="I7776" s="164" t="s">
        <v>16</v>
      </c>
      <c r="L7776" s="164">
        <v>2024</v>
      </c>
      <c r="M7776" s="164" t="s">
        <v>525</v>
      </c>
      <c r="N7776" s="164" t="s">
        <v>569</v>
      </c>
    </row>
    <row r="7777" spans="1:14" s="164" customFormat="1" ht="15" x14ac:dyDescent="0.15">
      <c r="A7777" s="164" t="s">
        <v>521</v>
      </c>
      <c r="B7777" s="164" t="s">
        <v>647</v>
      </c>
      <c r="C7777" s="164" t="s">
        <v>523</v>
      </c>
      <c r="D7777" s="164" t="s">
        <v>525</v>
      </c>
      <c r="E7777" s="164" t="s">
        <v>525</v>
      </c>
      <c r="F7777" s="193">
        <v>45664</v>
      </c>
      <c r="G7777" s="164" t="s">
        <v>650</v>
      </c>
      <c r="H7777" s="194">
        <v>125285</v>
      </c>
      <c r="I7777" s="164" t="s">
        <v>16</v>
      </c>
      <c r="L7777" s="164">
        <v>2024</v>
      </c>
      <c r="M7777" s="164" t="s">
        <v>525</v>
      </c>
      <c r="N7777" s="164" t="s">
        <v>569</v>
      </c>
    </row>
    <row r="7778" spans="1:14" s="164" customFormat="1" ht="15" x14ac:dyDescent="0.15">
      <c r="A7778" s="164" t="s">
        <v>521</v>
      </c>
      <c r="B7778" s="164" t="s">
        <v>647</v>
      </c>
      <c r="C7778" s="164" t="s">
        <v>523</v>
      </c>
      <c r="D7778" s="164" t="s">
        <v>525</v>
      </c>
      <c r="E7778" s="164" t="s">
        <v>519</v>
      </c>
      <c r="F7778" s="193">
        <v>45664</v>
      </c>
      <c r="G7778" s="164" t="s">
        <v>650</v>
      </c>
      <c r="H7778" s="194">
        <v>835571</v>
      </c>
      <c r="I7778" s="164" t="s">
        <v>16</v>
      </c>
      <c r="L7778" s="164">
        <v>2024</v>
      </c>
      <c r="M7778" s="164" t="s">
        <v>525</v>
      </c>
      <c r="N7778" s="164" t="s">
        <v>569</v>
      </c>
    </row>
    <row r="7779" spans="1:14" s="164" customFormat="1" ht="15" x14ac:dyDescent="0.15">
      <c r="A7779" s="164" t="s">
        <v>521</v>
      </c>
      <c r="B7779" s="164" t="s">
        <v>647</v>
      </c>
      <c r="C7779" s="164" t="s">
        <v>535</v>
      </c>
      <c r="D7779" s="164" t="s">
        <v>525</v>
      </c>
      <c r="E7779" s="164" t="s">
        <v>531</v>
      </c>
      <c r="F7779" s="193">
        <v>45664</v>
      </c>
      <c r="G7779" s="164" t="s">
        <v>650</v>
      </c>
      <c r="H7779" s="194">
        <v>41923</v>
      </c>
      <c r="I7779" s="164" t="s">
        <v>16</v>
      </c>
      <c r="L7779" s="164">
        <v>2024</v>
      </c>
      <c r="M7779" s="164" t="s">
        <v>525</v>
      </c>
      <c r="N7779" s="164" t="s">
        <v>569</v>
      </c>
    </row>
    <row r="7780" spans="1:14" s="164" customFormat="1" ht="15" x14ac:dyDescent="0.15">
      <c r="A7780" s="164" t="s">
        <v>521</v>
      </c>
      <c r="B7780" s="164" t="s">
        <v>647</v>
      </c>
      <c r="C7780" s="164" t="s">
        <v>523</v>
      </c>
      <c r="D7780" s="164" t="s">
        <v>525</v>
      </c>
      <c r="E7780" s="164" t="s">
        <v>531</v>
      </c>
      <c r="F7780" s="193">
        <v>45664</v>
      </c>
      <c r="G7780" s="164" t="s">
        <v>650</v>
      </c>
      <c r="H7780" s="194">
        <v>1378511</v>
      </c>
      <c r="I7780" s="164" t="s">
        <v>16</v>
      </c>
      <c r="L7780" s="164">
        <v>2024</v>
      </c>
      <c r="M7780" s="164" t="s">
        <v>525</v>
      </c>
      <c r="N7780" s="164" t="s">
        <v>569</v>
      </c>
    </row>
    <row r="7781" spans="1:14" s="164" customFormat="1" ht="15" x14ac:dyDescent="0.15">
      <c r="A7781" s="164" t="s">
        <v>521</v>
      </c>
      <c r="B7781" s="164" t="s">
        <v>647</v>
      </c>
      <c r="C7781" s="164" t="s">
        <v>523</v>
      </c>
      <c r="D7781" s="164" t="s">
        <v>525</v>
      </c>
      <c r="E7781" s="164" t="s">
        <v>525</v>
      </c>
      <c r="F7781" s="193">
        <v>45664</v>
      </c>
      <c r="G7781" s="164" t="s">
        <v>648</v>
      </c>
      <c r="H7781" s="194">
        <v>131762</v>
      </c>
      <c r="I7781" s="164" t="s">
        <v>16</v>
      </c>
      <c r="L7781" s="164">
        <v>2024</v>
      </c>
      <c r="M7781" s="164" t="s">
        <v>525</v>
      </c>
      <c r="N7781" s="164" t="s">
        <v>569</v>
      </c>
    </row>
    <row r="7782" spans="1:14" s="164" customFormat="1" ht="15" x14ac:dyDescent="0.15">
      <c r="A7782" s="164" t="s">
        <v>521</v>
      </c>
      <c r="B7782" s="164" t="s">
        <v>647</v>
      </c>
      <c r="C7782" s="164" t="s">
        <v>523</v>
      </c>
      <c r="D7782" s="164" t="s">
        <v>525</v>
      </c>
      <c r="E7782" s="164" t="s">
        <v>531</v>
      </c>
      <c r="F7782" s="193">
        <v>45664</v>
      </c>
      <c r="G7782" s="164" t="s">
        <v>648</v>
      </c>
      <c r="H7782" s="194">
        <v>27438</v>
      </c>
      <c r="I7782" s="164" t="s">
        <v>16</v>
      </c>
      <c r="L7782" s="164">
        <v>2024</v>
      </c>
      <c r="M7782" s="164" t="s">
        <v>525</v>
      </c>
      <c r="N7782" s="164" t="s">
        <v>569</v>
      </c>
    </row>
    <row r="7783" spans="1:14" s="164" customFormat="1" ht="15" x14ac:dyDescent="0.15">
      <c r="A7783" s="164" t="s">
        <v>521</v>
      </c>
      <c r="B7783" s="164" t="s">
        <v>647</v>
      </c>
      <c r="C7783" s="164" t="s">
        <v>523</v>
      </c>
      <c r="D7783" s="164" t="s">
        <v>525</v>
      </c>
      <c r="E7783" s="164" t="s">
        <v>525</v>
      </c>
      <c r="F7783" s="193">
        <v>45664</v>
      </c>
      <c r="G7783" s="164" t="s">
        <v>651</v>
      </c>
      <c r="H7783" s="194">
        <v>205018</v>
      </c>
      <c r="I7783" s="164" t="s">
        <v>16</v>
      </c>
      <c r="L7783" s="164">
        <v>2024</v>
      </c>
      <c r="M7783" s="164" t="s">
        <v>525</v>
      </c>
      <c r="N7783" s="164" t="s">
        <v>569</v>
      </c>
    </row>
    <row r="7784" spans="1:14" s="164" customFormat="1" ht="15" x14ac:dyDescent="0.15">
      <c r="A7784" s="164" t="s">
        <v>521</v>
      </c>
      <c r="B7784" s="164" t="s">
        <v>647</v>
      </c>
      <c r="C7784" s="164" t="s">
        <v>523</v>
      </c>
      <c r="D7784" s="164" t="s">
        <v>525</v>
      </c>
      <c r="E7784" s="164" t="s">
        <v>525</v>
      </c>
      <c r="F7784" s="193">
        <v>45664</v>
      </c>
      <c r="G7784" s="164" t="s">
        <v>649</v>
      </c>
      <c r="H7784" s="194">
        <v>2347288</v>
      </c>
      <c r="I7784" s="164" t="s">
        <v>16</v>
      </c>
      <c r="L7784" s="164">
        <v>2024</v>
      </c>
      <c r="M7784" s="164" t="s">
        <v>525</v>
      </c>
      <c r="N7784" s="164" t="s">
        <v>569</v>
      </c>
    </row>
    <row r="7785" spans="1:14" s="164" customFormat="1" ht="15" x14ac:dyDescent="0.15">
      <c r="A7785" s="164" t="s">
        <v>521</v>
      </c>
      <c r="B7785" s="164" t="s">
        <v>647</v>
      </c>
      <c r="C7785" s="164" t="s">
        <v>523</v>
      </c>
      <c r="D7785" s="164" t="s">
        <v>525</v>
      </c>
      <c r="E7785" s="164" t="s">
        <v>531</v>
      </c>
      <c r="F7785" s="193">
        <v>45664</v>
      </c>
      <c r="G7785" s="164" t="s">
        <v>649</v>
      </c>
      <c r="H7785" s="194">
        <v>801944</v>
      </c>
      <c r="I7785" s="164" t="s">
        <v>16</v>
      </c>
      <c r="L7785" s="164">
        <v>2024</v>
      </c>
      <c r="M7785" s="164" t="s">
        <v>525</v>
      </c>
      <c r="N7785" s="164" t="s">
        <v>569</v>
      </c>
    </row>
    <row r="7786" spans="1:14" s="164" customFormat="1" ht="15" x14ac:dyDescent="0.15">
      <c r="A7786" s="164" t="s">
        <v>521</v>
      </c>
      <c r="B7786" s="164" t="s">
        <v>647</v>
      </c>
      <c r="C7786" s="164" t="s">
        <v>523</v>
      </c>
      <c r="D7786" s="164" t="s">
        <v>525</v>
      </c>
      <c r="E7786" s="164" t="s">
        <v>531</v>
      </c>
      <c r="F7786" s="193">
        <v>45664</v>
      </c>
      <c r="G7786" s="164" t="s">
        <v>652</v>
      </c>
      <c r="H7786" s="194">
        <v>183590</v>
      </c>
      <c r="I7786" s="164" t="s">
        <v>16</v>
      </c>
      <c r="L7786" s="164">
        <v>2024</v>
      </c>
      <c r="M7786" s="164" t="s">
        <v>525</v>
      </c>
      <c r="N7786" s="164" t="s">
        <v>569</v>
      </c>
    </row>
    <row r="7787" spans="1:14" s="164" customFormat="1" ht="15" x14ac:dyDescent="0.15">
      <c r="A7787" s="164" t="s">
        <v>521</v>
      </c>
      <c r="B7787" s="164" t="s">
        <v>617</v>
      </c>
      <c r="C7787" s="164" t="s">
        <v>523</v>
      </c>
      <c r="D7787" s="164" t="s">
        <v>525</v>
      </c>
      <c r="E7787" s="164" t="s">
        <v>519</v>
      </c>
      <c r="F7787" s="193">
        <v>45664</v>
      </c>
      <c r="G7787" s="164" t="s">
        <v>619</v>
      </c>
      <c r="H7787" s="194">
        <v>178750</v>
      </c>
      <c r="I7787" s="164" t="s">
        <v>22</v>
      </c>
      <c r="L7787" s="164">
        <v>2024</v>
      </c>
      <c r="M7787" s="164" t="s">
        <v>525</v>
      </c>
      <c r="N7787" s="164" t="s">
        <v>569</v>
      </c>
    </row>
    <row r="7788" spans="1:14" s="164" customFormat="1" ht="15" x14ac:dyDescent="0.15">
      <c r="A7788" s="164" t="s">
        <v>521</v>
      </c>
      <c r="B7788" s="164" t="s">
        <v>567</v>
      </c>
      <c r="C7788" s="164" t="s">
        <v>523</v>
      </c>
      <c r="D7788" s="164" t="s">
        <v>525</v>
      </c>
      <c r="E7788" s="164" t="s">
        <v>531</v>
      </c>
      <c r="F7788" s="193">
        <v>45664</v>
      </c>
      <c r="G7788" s="164" t="s">
        <v>568</v>
      </c>
      <c r="H7788" s="194">
        <v>195384</v>
      </c>
      <c r="I7788" s="164" t="s">
        <v>22</v>
      </c>
      <c r="L7788" s="164">
        <v>2024</v>
      </c>
      <c r="M7788" s="164" t="s">
        <v>525</v>
      </c>
      <c r="N7788" s="164" t="s">
        <v>569</v>
      </c>
    </row>
    <row r="7789" spans="1:14" s="164" customFormat="1" ht="15" x14ac:dyDescent="0.15">
      <c r="A7789" s="164" t="s">
        <v>521</v>
      </c>
      <c r="B7789" s="164" t="s">
        <v>617</v>
      </c>
      <c r="C7789" s="164" t="s">
        <v>523</v>
      </c>
      <c r="D7789" s="164" t="s">
        <v>525</v>
      </c>
      <c r="E7789" s="164" t="s">
        <v>519</v>
      </c>
      <c r="F7789" s="193">
        <v>45664</v>
      </c>
      <c r="G7789" s="164" t="s">
        <v>589</v>
      </c>
      <c r="H7789" s="194">
        <v>393250</v>
      </c>
      <c r="I7789" s="164" t="s">
        <v>22</v>
      </c>
      <c r="L7789" s="164">
        <v>2024</v>
      </c>
      <c r="M7789" s="164" t="s">
        <v>525</v>
      </c>
      <c r="N7789" s="164" t="s">
        <v>569</v>
      </c>
    </row>
    <row r="7790" spans="1:14" s="164" customFormat="1" ht="15" x14ac:dyDescent="0.15">
      <c r="A7790" s="164" t="s">
        <v>521</v>
      </c>
      <c r="B7790" s="164" t="s">
        <v>617</v>
      </c>
      <c r="C7790" s="164" t="s">
        <v>523</v>
      </c>
      <c r="D7790" s="164" t="s">
        <v>525</v>
      </c>
      <c r="E7790" s="164" t="s">
        <v>531</v>
      </c>
      <c r="F7790" s="193">
        <v>45664</v>
      </c>
      <c r="G7790" s="164" t="s">
        <v>589</v>
      </c>
      <c r="H7790" s="194">
        <v>715000</v>
      </c>
      <c r="I7790" s="164" t="s">
        <v>22</v>
      </c>
      <c r="L7790" s="164">
        <v>2024</v>
      </c>
      <c r="M7790" s="164" t="s">
        <v>525</v>
      </c>
      <c r="N7790" s="164" t="s">
        <v>569</v>
      </c>
    </row>
    <row r="7791" spans="1:14" s="164" customFormat="1" ht="15" x14ac:dyDescent="0.15">
      <c r="A7791" s="164" t="s">
        <v>521</v>
      </c>
      <c r="B7791" s="164" t="s">
        <v>638</v>
      </c>
      <c r="C7791" s="164" t="s">
        <v>523</v>
      </c>
      <c r="D7791" s="164" t="s">
        <v>525</v>
      </c>
      <c r="E7791" s="164" t="s">
        <v>519</v>
      </c>
      <c r="F7791" s="193">
        <v>45664</v>
      </c>
      <c r="G7791" s="164" t="s">
        <v>589</v>
      </c>
      <c r="H7791" s="194">
        <v>35750</v>
      </c>
      <c r="I7791" s="164" t="s">
        <v>22</v>
      </c>
      <c r="L7791" s="164">
        <v>2024</v>
      </c>
      <c r="M7791" s="164" t="s">
        <v>525</v>
      </c>
      <c r="N7791" s="164" t="s">
        <v>569</v>
      </c>
    </row>
    <row r="7792" spans="1:14" s="164" customFormat="1" ht="15" x14ac:dyDescent="0.15">
      <c r="A7792" s="164" t="s">
        <v>521</v>
      </c>
      <c r="B7792" s="164" t="s">
        <v>638</v>
      </c>
      <c r="C7792" s="164" t="s">
        <v>523</v>
      </c>
      <c r="D7792" s="164" t="s">
        <v>525</v>
      </c>
      <c r="E7792" s="164" t="s">
        <v>531</v>
      </c>
      <c r="F7792" s="193">
        <v>45664</v>
      </c>
      <c r="G7792" s="164" t="s">
        <v>589</v>
      </c>
      <c r="H7792" s="194">
        <v>286000</v>
      </c>
      <c r="I7792" s="164" t="s">
        <v>22</v>
      </c>
      <c r="L7792" s="164">
        <v>2024</v>
      </c>
      <c r="M7792" s="164" t="s">
        <v>525</v>
      </c>
      <c r="N7792" s="164" t="s">
        <v>569</v>
      </c>
    </row>
    <row r="7793" spans="1:14" s="164" customFormat="1" ht="15" x14ac:dyDescent="0.15">
      <c r="A7793" s="164" t="s">
        <v>521</v>
      </c>
      <c r="B7793" s="164" t="s">
        <v>603</v>
      </c>
      <c r="C7793" s="164" t="s">
        <v>523</v>
      </c>
      <c r="D7793" s="164" t="s">
        <v>525</v>
      </c>
      <c r="E7793" s="164" t="s">
        <v>525</v>
      </c>
      <c r="F7793" s="193">
        <v>45664</v>
      </c>
      <c r="G7793" s="164" t="s">
        <v>604</v>
      </c>
      <c r="H7793" s="194">
        <v>14538</v>
      </c>
      <c r="I7793" s="164" t="s">
        <v>22</v>
      </c>
      <c r="L7793" s="164">
        <v>2024</v>
      </c>
      <c r="M7793" s="164" t="s">
        <v>525</v>
      </c>
      <c r="N7793" s="164" t="s">
        <v>569</v>
      </c>
    </row>
    <row r="7794" spans="1:14" s="164" customFormat="1" ht="15" x14ac:dyDescent="0.15">
      <c r="A7794" s="164" t="s">
        <v>521</v>
      </c>
      <c r="B7794" s="164" t="s">
        <v>617</v>
      </c>
      <c r="C7794" s="164" t="s">
        <v>523</v>
      </c>
      <c r="D7794" s="164" t="s">
        <v>525</v>
      </c>
      <c r="E7794" s="164" t="s">
        <v>525</v>
      </c>
      <c r="F7794" s="193">
        <v>45664</v>
      </c>
      <c r="G7794" s="164" t="s">
        <v>23</v>
      </c>
      <c r="H7794" s="194">
        <v>901681</v>
      </c>
      <c r="I7794" s="164" t="s">
        <v>22</v>
      </c>
      <c r="L7794" s="164">
        <v>2024</v>
      </c>
      <c r="M7794" s="164" t="s">
        <v>525</v>
      </c>
      <c r="N7794" s="164" t="s">
        <v>569</v>
      </c>
    </row>
    <row r="7795" spans="1:14" s="164" customFormat="1" ht="15" x14ac:dyDescent="0.15">
      <c r="A7795" s="164" t="s">
        <v>521</v>
      </c>
      <c r="B7795" s="164" t="s">
        <v>617</v>
      </c>
      <c r="C7795" s="164" t="s">
        <v>523</v>
      </c>
      <c r="D7795" s="164" t="s">
        <v>525</v>
      </c>
      <c r="E7795" s="164" t="s">
        <v>531</v>
      </c>
      <c r="F7795" s="193">
        <v>45664</v>
      </c>
      <c r="G7795" s="164" t="s">
        <v>23</v>
      </c>
      <c r="H7795" s="194">
        <v>3468423</v>
      </c>
      <c r="I7795" s="164" t="s">
        <v>22</v>
      </c>
      <c r="L7795" s="164">
        <v>2024</v>
      </c>
      <c r="M7795" s="164" t="s">
        <v>525</v>
      </c>
      <c r="N7795" s="164" t="s">
        <v>569</v>
      </c>
    </row>
    <row r="7796" spans="1:14" s="164" customFormat="1" ht="15" x14ac:dyDescent="0.15">
      <c r="A7796" s="164" t="s">
        <v>521</v>
      </c>
      <c r="B7796" s="164" t="s">
        <v>617</v>
      </c>
      <c r="C7796" s="164" t="s">
        <v>523</v>
      </c>
      <c r="D7796" s="164" t="s">
        <v>525</v>
      </c>
      <c r="E7796" s="164" t="s">
        <v>519</v>
      </c>
      <c r="F7796" s="193">
        <v>45663</v>
      </c>
      <c r="G7796" s="164" t="s">
        <v>587</v>
      </c>
      <c r="H7796" s="194">
        <v>321750</v>
      </c>
      <c r="I7796" s="164" t="s">
        <v>22</v>
      </c>
      <c r="L7796" s="164">
        <v>2024</v>
      </c>
      <c r="M7796" s="164" t="s">
        <v>525</v>
      </c>
      <c r="N7796" s="164" t="s">
        <v>569</v>
      </c>
    </row>
    <row r="7797" spans="1:14" s="164" customFormat="1" ht="15" x14ac:dyDescent="0.15">
      <c r="A7797" s="164" t="s">
        <v>521</v>
      </c>
      <c r="B7797" s="164" t="s">
        <v>617</v>
      </c>
      <c r="C7797" s="164" t="s">
        <v>523</v>
      </c>
      <c r="D7797" s="164" t="s">
        <v>525</v>
      </c>
      <c r="E7797" s="164" t="s">
        <v>531</v>
      </c>
      <c r="F7797" s="193">
        <v>45663</v>
      </c>
      <c r="G7797" s="164" t="s">
        <v>587</v>
      </c>
      <c r="H7797" s="194">
        <v>593897</v>
      </c>
      <c r="I7797" s="164" t="s">
        <v>22</v>
      </c>
      <c r="L7797" s="164">
        <v>2024</v>
      </c>
      <c r="M7797" s="164" t="s">
        <v>525</v>
      </c>
      <c r="N7797" s="164" t="s">
        <v>569</v>
      </c>
    </row>
    <row r="7798" spans="1:14" s="164" customFormat="1" ht="15" x14ac:dyDescent="0.15">
      <c r="A7798" s="164" t="s">
        <v>521</v>
      </c>
      <c r="B7798" s="164" t="s">
        <v>617</v>
      </c>
      <c r="C7798" s="164" t="s">
        <v>523</v>
      </c>
      <c r="D7798" s="164" t="s">
        <v>525</v>
      </c>
      <c r="E7798" s="164" t="s">
        <v>525</v>
      </c>
      <c r="F7798" s="193">
        <v>45663</v>
      </c>
      <c r="G7798" s="164" t="s">
        <v>589</v>
      </c>
      <c r="H7798" s="194">
        <v>147550</v>
      </c>
      <c r="I7798" s="164" t="s">
        <v>22</v>
      </c>
      <c r="L7798" s="164">
        <v>2024</v>
      </c>
      <c r="M7798" s="164" t="s">
        <v>525</v>
      </c>
      <c r="N7798" s="164" t="s">
        <v>569</v>
      </c>
    </row>
    <row r="7799" spans="1:14" s="164" customFormat="1" ht="15" x14ac:dyDescent="0.15">
      <c r="A7799" s="164" t="s">
        <v>521</v>
      </c>
      <c r="B7799" s="164" t="s">
        <v>647</v>
      </c>
      <c r="C7799" s="164" t="s">
        <v>523</v>
      </c>
      <c r="D7799" s="164" t="s">
        <v>525</v>
      </c>
      <c r="E7799" s="164" t="s">
        <v>525</v>
      </c>
      <c r="F7799" s="193">
        <v>45663</v>
      </c>
      <c r="G7799" s="164" t="s">
        <v>650</v>
      </c>
      <c r="H7799" s="194">
        <v>333685</v>
      </c>
      <c r="I7799" s="164" t="s">
        <v>16</v>
      </c>
      <c r="L7799" s="164">
        <v>2024</v>
      </c>
      <c r="M7799" s="164" t="s">
        <v>525</v>
      </c>
      <c r="N7799" s="164" t="s">
        <v>569</v>
      </c>
    </row>
    <row r="7800" spans="1:14" s="164" customFormat="1" ht="15" x14ac:dyDescent="0.15">
      <c r="A7800" s="164" t="s">
        <v>521</v>
      </c>
      <c r="B7800" s="164" t="s">
        <v>647</v>
      </c>
      <c r="C7800" s="164" t="s">
        <v>523</v>
      </c>
      <c r="D7800" s="164" t="s">
        <v>525</v>
      </c>
      <c r="E7800" s="164" t="s">
        <v>519</v>
      </c>
      <c r="F7800" s="193">
        <v>45663</v>
      </c>
      <c r="G7800" s="164" t="s">
        <v>650</v>
      </c>
      <c r="H7800" s="194">
        <v>316468</v>
      </c>
      <c r="I7800" s="164" t="s">
        <v>16</v>
      </c>
      <c r="L7800" s="164">
        <v>2024</v>
      </c>
      <c r="M7800" s="164" t="s">
        <v>525</v>
      </c>
      <c r="N7800" s="164" t="s">
        <v>569</v>
      </c>
    </row>
    <row r="7801" spans="1:14" s="164" customFormat="1" ht="15" x14ac:dyDescent="0.15">
      <c r="A7801" s="164" t="s">
        <v>521</v>
      </c>
      <c r="B7801" s="164" t="s">
        <v>647</v>
      </c>
      <c r="C7801" s="164" t="s">
        <v>535</v>
      </c>
      <c r="D7801" s="164" t="s">
        <v>525</v>
      </c>
      <c r="E7801" s="164" t="s">
        <v>531</v>
      </c>
      <c r="F7801" s="193">
        <v>45663</v>
      </c>
      <c r="G7801" s="164" t="s">
        <v>650</v>
      </c>
      <c r="H7801" s="194">
        <v>67320</v>
      </c>
      <c r="I7801" s="164" t="s">
        <v>16</v>
      </c>
      <c r="L7801" s="164">
        <v>2024</v>
      </c>
      <c r="M7801" s="164" t="s">
        <v>525</v>
      </c>
      <c r="N7801" s="164" t="s">
        <v>569</v>
      </c>
    </row>
    <row r="7802" spans="1:14" s="164" customFormat="1" ht="15" x14ac:dyDescent="0.15">
      <c r="A7802" s="164" t="s">
        <v>521</v>
      </c>
      <c r="B7802" s="164" t="s">
        <v>647</v>
      </c>
      <c r="C7802" s="164" t="s">
        <v>523</v>
      </c>
      <c r="D7802" s="164" t="s">
        <v>525</v>
      </c>
      <c r="E7802" s="164" t="s">
        <v>531</v>
      </c>
      <c r="F7802" s="193">
        <v>45663</v>
      </c>
      <c r="G7802" s="164" t="s">
        <v>650</v>
      </c>
      <c r="H7802" s="194">
        <v>623761</v>
      </c>
      <c r="I7802" s="164" t="s">
        <v>16</v>
      </c>
      <c r="L7802" s="164">
        <v>2024</v>
      </c>
      <c r="M7802" s="164" t="s">
        <v>525</v>
      </c>
      <c r="N7802" s="164" t="s">
        <v>569</v>
      </c>
    </row>
    <row r="7803" spans="1:14" s="164" customFormat="1" ht="15" x14ac:dyDescent="0.15">
      <c r="A7803" s="164" t="s">
        <v>521</v>
      </c>
      <c r="B7803" s="164" t="s">
        <v>647</v>
      </c>
      <c r="C7803" s="164" t="s">
        <v>523</v>
      </c>
      <c r="D7803" s="164" t="s">
        <v>525</v>
      </c>
      <c r="E7803" s="164" t="s">
        <v>531</v>
      </c>
      <c r="F7803" s="193">
        <v>45663</v>
      </c>
      <c r="G7803" s="164" t="s">
        <v>648</v>
      </c>
      <c r="H7803" s="194">
        <v>46325</v>
      </c>
      <c r="I7803" s="164" t="s">
        <v>16</v>
      </c>
      <c r="L7803" s="164">
        <v>2024</v>
      </c>
      <c r="M7803" s="164" t="s">
        <v>525</v>
      </c>
      <c r="N7803" s="164" t="s">
        <v>569</v>
      </c>
    </row>
    <row r="7804" spans="1:14" s="164" customFormat="1" ht="15" x14ac:dyDescent="0.15">
      <c r="A7804" s="164" t="s">
        <v>521</v>
      </c>
      <c r="B7804" s="164" t="s">
        <v>647</v>
      </c>
      <c r="C7804" s="164" t="s">
        <v>523</v>
      </c>
      <c r="D7804" s="164" t="s">
        <v>525</v>
      </c>
      <c r="E7804" s="164" t="s">
        <v>531</v>
      </c>
      <c r="F7804" s="193">
        <v>45663</v>
      </c>
      <c r="G7804" s="164" t="s">
        <v>651</v>
      </c>
      <c r="H7804" s="194">
        <v>49280</v>
      </c>
      <c r="I7804" s="164" t="s">
        <v>16</v>
      </c>
      <c r="L7804" s="164">
        <v>2024</v>
      </c>
      <c r="M7804" s="164" t="s">
        <v>525</v>
      </c>
      <c r="N7804" s="164" t="s">
        <v>569</v>
      </c>
    </row>
    <row r="7805" spans="1:14" s="164" customFormat="1" ht="15" x14ac:dyDescent="0.15">
      <c r="A7805" s="164" t="s">
        <v>521</v>
      </c>
      <c r="B7805" s="164" t="s">
        <v>647</v>
      </c>
      <c r="C7805" s="164" t="s">
        <v>523</v>
      </c>
      <c r="D7805" s="164" t="s">
        <v>525</v>
      </c>
      <c r="E7805" s="164" t="s">
        <v>525</v>
      </c>
      <c r="F7805" s="193">
        <v>45663</v>
      </c>
      <c r="G7805" s="164" t="s">
        <v>649</v>
      </c>
      <c r="H7805" s="194">
        <v>894564</v>
      </c>
      <c r="I7805" s="164" t="s">
        <v>16</v>
      </c>
      <c r="L7805" s="164">
        <v>2024</v>
      </c>
      <c r="M7805" s="164" t="s">
        <v>525</v>
      </c>
      <c r="N7805" s="164" t="s">
        <v>569</v>
      </c>
    </row>
    <row r="7806" spans="1:14" s="164" customFormat="1" ht="15" x14ac:dyDescent="0.15">
      <c r="A7806" s="164" t="s">
        <v>521</v>
      </c>
      <c r="B7806" s="164" t="s">
        <v>647</v>
      </c>
      <c r="C7806" s="164" t="s">
        <v>523</v>
      </c>
      <c r="D7806" s="164" t="s">
        <v>525</v>
      </c>
      <c r="E7806" s="164" t="s">
        <v>531</v>
      </c>
      <c r="F7806" s="193">
        <v>45663</v>
      </c>
      <c r="G7806" s="164" t="s">
        <v>649</v>
      </c>
      <c r="H7806" s="194">
        <v>965118</v>
      </c>
      <c r="I7806" s="164" t="s">
        <v>16</v>
      </c>
      <c r="L7806" s="164">
        <v>2024</v>
      </c>
      <c r="M7806" s="164" t="s">
        <v>525</v>
      </c>
      <c r="N7806" s="164" t="s">
        <v>569</v>
      </c>
    </row>
    <row r="7807" spans="1:14" s="164" customFormat="1" ht="15" x14ac:dyDescent="0.15">
      <c r="A7807" s="164" t="s">
        <v>521</v>
      </c>
      <c r="B7807" s="164" t="s">
        <v>647</v>
      </c>
      <c r="C7807" s="164" t="s">
        <v>523</v>
      </c>
      <c r="D7807" s="164" t="s">
        <v>525</v>
      </c>
      <c r="E7807" s="164" t="s">
        <v>531</v>
      </c>
      <c r="F7807" s="193">
        <v>45663</v>
      </c>
      <c r="G7807" s="164" t="s">
        <v>652</v>
      </c>
      <c r="H7807" s="194">
        <v>582032</v>
      </c>
      <c r="I7807" s="164" t="s">
        <v>16</v>
      </c>
      <c r="L7807" s="164">
        <v>2024</v>
      </c>
      <c r="M7807" s="164" t="s">
        <v>525</v>
      </c>
      <c r="N7807" s="164" t="s">
        <v>569</v>
      </c>
    </row>
    <row r="7808" spans="1:14" s="164" customFormat="1" ht="15" x14ac:dyDescent="0.15">
      <c r="A7808" s="164" t="s">
        <v>521</v>
      </c>
      <c r="B7808" s="164" t="s">
        <v>617</v>
      </c>
      <c r="C7808" s="164" t="s">
        <v>523</v>
      </c>
      <c r="D7808" s="164" t="s">
        <v>525</v>
      </c>
      <c r="E7808" s="164" t="s">
        <v>519</v>
      </c>
      <c r="F7808" s="193">
        <v>45660</v>
      </c>
      <c r="G7808" s="164" t="s">
        <v>587</v>
      </c>
      <c r="H7808" s="194">
        <v>357500</v>
      </c>
      <c r="I7808" s="164" t="s">
        <v>22</v>
      </c>
      <c r="L7808" s="164">
        <v>2024</v>
      </c>
      <c r="M7808" s="164" t="s">
        <v>525</v>
      </c>
      <c r="N7808" s="164" t="s">
        <v>569</v>
      </c>
    </row>
    <row r="7809" spans="1:14" s="164" customFormat="1" ht="15" x14ac:dyDescent="0.15">
      <c r="A7809" s="164" t="s">
        <v>521</v>
      </c>
      <c r="B7809" s="164" t="s">
        <v>617</v>
      </c>
      <c r="C7809" s="164" t="s">
        <v>523</v>
      </c>
      <c r="D7809" s="164" t="s">
        <v>525</v>
      </c>
      <c r="E7809" s="164" t="s">
        <v>525</v>
      </c>
      <c r="F7809" s="193">
        <v>45660</v>
      </c>
      <c r="G7809" s="164" t="s">
        <v>568</v>
      </c>
      <c r="H7809" s="194">
        <v>1579151</v>
      </c>
      <c r="I7809" s="164" t="s">
        <v>22</v>
      </c>
      <c r="L7809" s="164">
        <v>2024</v>
      </c>
      <c r="M7809" s="164" t="s">
        <v>525</v>
      </c>
      <c r="N7809" s="164" t="s">
        <v>569</v>
      </c>
    </row>
    <row r="7810" spans="1:14" s="164" customFormat="1" ht="15" x14ac:dyDescent="0.15">
      <c r="A7810" s="164" t="s">
        <v>521</v>
      </c>
      <c r="B7810" s="164" t="s">
        <v>603</v>
      </c>
      <c r="C7810" s="164" t="s">
        <v>523</v>
      </c>
      <c r="D7810" s="164" t="s">
        <v>525</v>
      </c>
      <c r="E7810" s="164" t="s">
        <v>525</v>
      </c>
      <c r="F7810" s="193">
        <v>45660</v>
      </c>
      <c r="G7810" s="164" t="s">
        <v>604</v>
      </c>
      <c r="H7810" s="194">
        <v>6899</v>
      </c>
      <c r="I7810" s="164" t="s">
        <v>22</v>
      </c>
      <c r="L7810" s="164">
        <v>2024</v>
      </c>
      <c r="M7810" s="164" t="s">
        <v>525</v>
      </c>
      <c r="N7810" s="164" t="s">
        <v>569</v>
      </c>
    </row>
    <row r="7811" spans="1:14" s="164" customFormat="1" ht="15" x14ac:dyDescent="0.15">
      <c r="A7811" s="164" t="s">
        <v>521</v>
      </c>
      <c r="B7811" s="164" t="s">
        <v>617</v>
      </c>
      <c r="C7811" s="164" t="s">
        <v>523</v>
      </c>
      <c r="D7811" s="164" t="s">
        <v>525</v>
      </c>
      <c r="E7811" s="164" t="s">
        <v>519</v>
      </c>
      <c r="F7811" s="193">
        <v>45660</v>
      </c>
      <c r="G7811" s="164" t="s">
        <v>621</v>
      </c>
      <c r="H7811" s="194">
        <v>178750</v>
      </c>
      <c r="I7811" s="164" t="s">
        <v>22</v>
      </c>
      <c r="L7811" s="164">
        <v>2024</v>
      </c>
      <c r="M7811" s="164" t="s">
        <v>525</v>
      </c>
      <c r="N7811" s="164" t="s">
        <v>569</v>
      </c>
    </row>
    <row r="7812" spans="1:14" s="164" customFormat="1" ht="15" x14ac:dyDescent="0.15">
      <c r="A7812" s="164" t="s">
        <v>521</v>
      </c>
      <c r="B7812" s="164" t="s">
        <v>617</v>
      </c>
      <c r="C7812" s="164" t="s">
        <v>523</v>
      </c>
      <c r="D7812" s="164" t="s">
        <v>525</v>
      </c>
      <c r="E7812" s="164" t="s">
        <v>531</v>
      </c>
      <c r="F7812" s="193">
        <v>45660</v>
      </c>
      <c r="G7812" s="164" t="s">
        <v>621</v>
      </c>
      <c r="H7812" s="194">
        <v>693044</v>
      </c>
      <c r="I7812" s="164" t="s">
        <v>22</v>
      </c>
      <c r="L7812" s="164">
        <v>2024</v>
      </c>
      <c r="M7812" s="164" t="s">
        <v>525</v>
      </c>
      <c r="N7812" s="164" t="s">
        <v>569</v>
      </c>
    </row>
    <row r="7813" spans="1:14" s="164" customFormat="1" ht="15" x14ac:dyDescent="0.15">
      <c r="A7813" s="164" t="s">
        <v>521</v>
      </c>
      <c r="B7813" s="164" t="s">
        <v>647</v>
      </c>
      <c r="C7813" s="164" t="s">
        <v>523</v>
      </c>
      <c r="D7813" s="164" t="s">
        <v>525</v>
      </c>
      <c r="E7813" s="164" t="s">
        <v>525</v>
      </c>
      <c r="F7813" s="193">
        <v>45660</v>
      </c>
      <c r="G7813" s="164" t="s">
        <v>650</v>
      </c>
      <c r="H7813" s="194">
        <v>65945</v>
      </c>
      <c r="I7813" s="164" t="s">
        <v>16</v>
      </c>
      <c r="L7813" s="164">
        <v>2024</v>
      </c>
      <c r="M7813" s="164" t="s">
        <v>525</v>
      </c>
      <c r="N7813" s="164" t="s">
        <v>569</v>
      </c>
    </row>
    <row r="7814" spans="1:14" s="164" customFormat="1" ht="15" x14ac:dyDescent="0.15">
      <c r="A7814" s="164" t="s">
        <v>521</v>
      </c>
      <c r="B7814" s="164" t="s">
        <v>647</v>
      </c>
      <c r="C7814" s="164" t="s">
        <v>523</v>
      </c>
      <c r="D7814" s="164" t="s">
        <v>525</v>
      </c>
      <c r="E7814" s="164" t="s">
        <v>519</v>
      </c>
      <c r="F7814" s="193">
        <v>45660</v>
      </c>
      <c r="G7814" s="164" t="s">
        <v>650</v>
      </c>
      <c r="H7814" s="194">
        <v>122597</v>
      </c>
      <c r="I7814" s="164" t="s">
        <v>16</v>
      </c>
      <c r="L7814" s="164">
        <v>2024</v>
      </c>
      <c r="M7814" s="164" t="s">
        <v>525</v>
      </c>
      <c r="N7814" s="164" t="s">
        <v>569</v>
      </c>
    </row>
    <row r="7815" spans="1:14" s="164" customFormat="1" ht="15" x14ac:dyDescent="0.15">
      <c r="A7815" s="164" t="s">
        <v>521</v>
      </c>
      <c r="B7815" s="164" t="s">
        <v>647</v>
      </c>
      <c r="C7815" s="164" t="s">
        <v>535</v>
      </c>
      <c r="D7815" s="164" t="s">
        <v>525</v>
      </c>
      <c r="E7815" s="164" t="s">
        <v>531</v>
      </c>
      <c r="F7815" s="193">
        <v>45660</v>
      </c>
      <c r="G7815" s="164" t="s">
        <v>650</v>
      </c>
      <c r="H7815" s="194">
        <v>299288</v>
      </c>
      <c r="I7815" s="164" t="s">
        <v>16</v>
      </c>
      <c r="L7815" s="164">
        <v>2024</v>
      </c>
      <c r="M7815" s="164" t="s">
        <v>525</v>
      </c>
      <c r="N7815" s="164" t="s">
        <v>569</v>
      </c>
    </row>
    <row r="7816" spans="1:14" s="164" customFormat="1" ht="15" x14ac:dyDescent="0.15">
      <c r="A7816" s="164" t="s">
        <v>521</v>
      </c>
      <c r="B7816" s="164" t="s">
        <v>647</v>
      </c>
      <c r="C7816" s="164" t="s">
        <v>523</v>
      </c>
      <c r="D7816" s="164" t="s">
        <v>525</v>
      </c>
      <c r="E7816" s="164" t="s">
        <v>531</v>
      </c>
      <c r="F7816" s="193">
        <v>45660</v>
      </c>
      <c r="G7816" s="164" t="s">
        <v>650</v>
      </c>
      <c r="H7816" s="194">
        <v>772686</v>
      </c>
      <c r="I7816" s="164" t="s">
        <v>16</v>
      </c>
      <c r="L7816" s="164">
        <v>2024</v>
      </c>
      <c r="M7816" s="164" t="s">
        <v>525</v>
      </c>
      <c r="N7816" s="164" t="s">
        <v>569</v>
      </c>
    </row>
    <row r="7817" spans="1:14" s="164" customFormat="1" ht="15" x14ac:dyDescent="0.15">
      <c r="A7817" s="164" t="s">
        <v>521</v>
      </c>
      <c r="B7817" s="164" t="s">
        <v>647</v>
      </c>
      <c r="C7817" s="164" t="s">
        <v>523</v>
      </c>
      <c r="D7817" s="164" t="s">
        <v>525</v>
      </c>
      <c r="E7817" s="164" t="s">
        <v>525</v>
      </c>
      <c r="F7817" s="193">
        <v>45660</v>
      </c>
      <c r="G7817" s="164" t="s">
        <v>648</v>
      </c>
      <c r="H7817" s="194">
        <v>83472</v>
      </c>
      <c r="I7817" s="164" t="s">
        <v>16</v>
      </c>
      <c r="L7817" s="164">
        <v>2024</v>
      </c>
      <c r="M7817" s="164" t="s">
        <v>525</v>
      </c>
      <c r="N7817" s="164" t="s">
        <v>569</v>
      </c>
    </row>
    <row r="7818" spans="1:14" s="164" customFormat="1" ht="15" x14ac:dyDescent="0.15">
      <c r="A7818" s="164" t="s">
        <v>521</v>
      </c>
      <c r="B7818" s="164" t="s">
        <v>647</v>
      </c>
      <c r="C7818" s="164" t="s">
        <v>523</v>
      </c>
      <c r="D7818" s="164" t="s">
        <v>525</v>
      </c>
      <c r="E7818" s="164" t="s">
        <v>531</v>
      </c>
      <c r="F7818" s="193">
        <v>45660</v>
      </c>
      <c r="G7818" s="164" t="s">
        <v>648</v>
      </c>
      <c r="H7818" s="194">
        <v>46992</v>
      </c>
      <c r="I7818" s="164" t="s">
        <v>16</v>
      </c>
      <c r="L7818" s="164">
        <v>2024</v>
      </c>
      <c r="M7818" s="164" t="s">
        <v>525</v>
      </c>
      <c r="N7818" s="164" t="s">
        <v>569</v>
      </c>
    </row>
    <row r="7819" spans="1:14" s="164" customFormat="1" ht="15" x14ac:dyDescent="0.15">
      <c r="A7819" s="164" t="s">
        <v>521</v>
      </c>
      <c r="B7819" s="164" t="s">
        <v>647</v>
      </c>
      <c r="C7819" s="164" t="s">
        <v>523</v>
      </c>
      <c r="D7819" s="164" t="s">
        <v>525</v>
      </c>
      <c r="E7819" s="164" t="s">
        <v>531</v>
      </c>
      <c r="F7819" s="193">
        <v>45660</v>
      </c>
      <c r="G7819" s="164" t="s">
        <v>651</v>
      </c>
      <c r="H7819" s="194">
        <v>49280</v>
      </c>
      <c r="I7819" s="164" t="s">
        <v>16</v>
      </c>
      <c r="L7819" s="164">
        <v>2024</v>
      </c>
      <c r="M7819" s="164" t="s">
        <v>525</v>
      </c>
      <c r="N7819" s="164" t="s">
        <v>569</v>
      </c>
    </row>
    <row r="7820" spans="1:14" s="164" customFormat="1" ht="15" x14ac:dyDescent="0.15">
      <c r="A7820" s="164" t="s">
        <v>521</v>
      </c>
      <c r="B7820" s="164" t="s">
        <v>647</v>
      </c>
      <c r="C7820" s="164" t="s">
        <v>523</v>
      </c>
      <c r="D7820" s="164" t="s">
        <v>525</v>
      </c>
      <c r="E7820" s="164" t="s">
        <v>525</v>
      </c>
      <c r="F7820" s="193">
        <v>45660</v>
      </c>
      <c r="G7820" s="164" t="s">
        <v>649</v>
      </c>
      <c r="H7820" s="194">
        <v>1732161</v>
      </c>
      <c r="I7820" s="164" t="s">
        <v>16</v>
      </c>
      <c r="L7820" s="164">
        <v>2024</v>
      </c>
      <c r="M7820" s="164" t="s">
        <v>525</v>
      </c>
      <c r="N7820" s="164" t="s">
        <v>569</v>
      </c>
    </row>
    <row r="7821" spans="1:14" s="164" customFormat="1" ht="15" x14ac:dyDescent="0.15">
      <c r="A7821" s="164" t="s">
        <v>521</v>
      </c>
      <c r="B7821" s="164" t="s">
        <v>617</v>
      </c>
      <c r="C7821" s="164" t="s">
        <v>523</v>
      </c>
      <c r="D7821" s="164" t="s">
        <v>525</v>
      </c>
      <c r="E7821" s="164" t="s">
        <v>519</v>
      </c>
      <c r="F7821" s="193">
        <v>45659</v>
      </c>
      <c r="G7821" s="164" t="s">
        <v>619</v>
      </c>
      <c r="H7821" s="194">
        <v>214500</v>
      </c>
      <c r="I7821" s="164" t="s">
        <v>22</v>
      </c>
      <c r="L7821" s="164">
        <v>2024</v>
      </c>
      <c r="M7821" s="164" t="s">
        <v>525</v>
      </c>
      <c r="N7821" s="164" t="s">
        <v>569</v>
      </c>
    </row>
    <row r="7822" spans="1:14" s="164" customFormat="1" ht="15" x14ac:dyDescent="0.15">
      <c r="A7822" s="164" t="s">
        <v>521</v>
      </c>
      <c r="B7822" s="164" t="s">
        <v>617</v>
      </c>
      <c r="C7822" s="164" t="s">
        <v>523</v>
      </c>
      <c r="D7822" s="164" t="s">
        <v>525</v>
      </c>
      <c r="E7822" s="164" t="s">
        <v>519</v>
      </c>
      <c r="F7822" s="193">
        <v>45659</v>
      </c>
      <c r="G7822" s="164" t="s">
        <v>568</v>
      </c>
      <c r="H7822" s="194">
        <v>35750</v>
      </c>
      <c r="I7822" s="164" t="s">
        <v>22</v>
      </c>
      <c r="L7822" s="164">
        <v>2024</v>
      </c>
      <c r="M7822" s="164" t="s">
        <v>525</v>
      </c>
      <c r="N7822" s="164" t="s">
        <v>569</v>
      </c>
    </row>
    <row r="7823" spans="1:14" s="164" customFormat="1" ht="15" x14ac:dyDescent="0.15">
      <c r="A7823" s="164" t="s">
        <v>521</v>
      </c>
      <c r="B7823" s="164" t="s">
        <v>617</v>
      </c>
      <c r="C7823" s="164" t="s">
        <v>523</v>
      </c>
      <c r="D7823" s="164" t="s">
        <v>525</v>
      </c>
      <c r="E7823" s="164" t="s">
        <v>525</v>
      </c>
      <c r="F7823" s="193">
        <v>45659</v>
      </c>
      <c r="G7823" s="164" t="s">
        <v>589</v>
      </c>
      <c r="H7823" s="194">
        <v>258007</v>
      </c>
      <c r="I7823" s="164" t="s">
        <v>22</v>
      </c>
      <c r="L7823" s="164">
        <v>2024</v>
      </c>
      <c r="M7823" s="164" t="s">
        <v>525</v>
      </c>
      <c r="N7823" s="164" t="s">
        <v>569</v>
      </c>
    </row>
    <row r="7824" spans="1:14" s="164" customFormat="1" ht="15" x14ac:dyDescent="0.15">
      <c r="A7824" s="164" t="s">
        <v>521</v>
      </c>
      <c r="B7824" s="164" t="s">
        <v>617</v>
      </c>
      <c r="C7824" s="164" t="s">
        <v>523</v>
      </c>
      <c r="D7824" s="164" t="s">
        <v>525</v>
      </c>
      <c r="E7824" s="164" t="s">
        <v>531</v>
      </c>
      <c r="F7824" s="193">
        <v>45659</v>
      </c>
      <c r="G7824" s="164" t="s">
        <v>589</v>
      </c>
      <c r="H7824" s="194">
        <v>1314412</v>
      </c>
      <c r="I7824" s="164" t="s">
        <v>22</v>
      </c>
      <c r="L7824" s="164">
        <v>2024</v>
      </c>
      <c r="M7824" s="164" t="s">
        <v>525</v>
      </c>
      <c r="N7824" s="164" t="s">
        <v>569</v>
      </c>
    </row>
    <row r="7825" spans="1:14" s="164" customFormat="1" ht="15" x14ac:dyDescent="0.15">
      <c r="A7825" s="164" t="s">
        <v>521</v>
      </c>
      <c r="B7825" s="164" t="s">
        <v>603</v>
      </c>
      <c r="C7825" s="164" t="s">
        <v>523</v>
      </c>
      <c r="D7825" s="164" t="s">
        <v>525</v>
      </c>
      <c r="E7825" s="164" t="s">
        <v>525</v>
      </c>
      <c r="F7825" s="193">
        <v>45659</v>
      </c>
      <c r="G7825" s="164" t="s">
        <v>604</v>
      </c>
      <c r="H7825" s="194">
        <v>20368</v>
      </c>
      <c r="I7825" s="164" t="s">
        <v>22</v>
      </c>
      <c r="L7825" s="164">
        <v>2024</v>
      </c>
      <c r="M7825" s="164" t="s">
        <v>525</v>
      </c>
      <c r="N7825" s="164" t="s">
        <v>569</v>
      </c>
    </row>
    <row r="7826" spans="1:14" s="164" customFormat="1" ht="15" x14ac:dyDescent="0.15">
      <c r="A7826" s="164" t="s">
        <v>521</v>
      </c>
      <c r="B7826" s="164" t="s">
        <v>647</v>
      </c>
      <c r="C7826" s="164" t="s">
        <v>523</v>
      </c>
      <c r="D7826" s="164" t="s">
        <v>525</v>
      </c>
      <c r="E7826" s="164" t="s">
        <v>525</v>
      </c>
      <c r="F7826" s="193">
        <v>45659</v>
      </c>
      <c r="G7826" s="164" t="s">
        <v>650</v>
      </c>
      <c r="H7826" s="194">
        <v>13488</v>
      </c>
      <c r="I7826" s="164" t="s">
        <v>16</v>
      </c>
      <c r="L7826" s="164">
        <v>2024</v>
      </c>
      <c r="M7826" s="164" t="s">
        <v>525</v>
      </c>
      <c r="N7826" s="164" t="s">
        <v>569</v>
      </c>
    </row>
    <row r="7827" spans="1:14" s="164" customFormat="1" ht="15" x14ac:dyDescent="0.15">
      <c r="A7827" s="164" t="s">
        <v>521</v>
      </c>
      <c r="B7827" s="164" t="s">
        <v>647</v>
      </c>
      <c r="C7827" s="164" t="s">
        <v>523</v>
      </c>
      <c r="D7827" s="164" t="s">
        <v>525</v>
      </c>
      <c r="E7827" s="164" t="s">
        <v>519</v>
      </c>
      <c r="F7827" s="193">
        <v>45659</v>
      </c>
      <c r="G7827" s="164" t="s">
        <v>650</v>
      </c>
      <c r="H7827" s="194">
        <v>355804</v>
      </c>
      <c r="I7827" s="164" t="s">
        <v>16</v>
      </c>
      <c r="L7827" s="164">
        <v>2024</v>
      </c>
      <c r="M7827" s="164" t="s">
        <v>525</v>
      </c>
      <c r="N7827" s="164" t="s">
        <v>569</v>
      </c>
    </row>
    <row r="7828" spans="1:14" s="164" customFormat="1" ht="15" x14ac:dyDescent="0.15">
      <c r="A7828" s="164" t="s">
        <v>521</v>
      </c>
      <c r="B7828" s="164" t="s">
        <v>647</v>
      </c>
      <c r="C7828" s="164" t="s">
        <v>535</v>
      </c>
      <c r="D7828" s="164" t="s">
        <v>525</v>
      </c>
      <c r="E7828" s="164" t="s">
        <v>531</v>
      </c>
      <c r="F7828" s="193">
        <v>45659</v>
      </c>
      <c r="G7828" s="164" t="s">
        <v>650</v>
      </c>
      <c r="H7828" s="194">
        <v>34936</v>
      </c>
      <c r="I7828" s="164" t="s">
        <v>16</v>
      </c>
      <c r="L7828" s="164">
        <v>2024</v>
      </c>
      <c r="M7828" s="164" t="s">
        <v>525</v>
      </c>
      <c r="N7828" s="164" t="s">
        <v>569</v>
      </c>
    </row>
    <row r="7829" spans="1:14" s="164" customFormat="1" ht="15" x14ac:dyDescent="0.15">
      <c r="A7829" s="164" t="s">
        <v>521</v>
      </c>
      <c r="B7829" s="164" t="s">
        <v>647</v>
      </c>
      <c r="C7829" s="164" t="s">
        <v>523</v>
      </c>
      <c r="D7829" s="164" t="s">
        <v>525</v>
      </c>
      <c r="E7829" s="164" t="s">
        <v>531</v>
      </c>
      <c r="F7829" s="193">
        <v>45659</v>
      </c>
      <c r="G7829" s="164" t="s">
        <v>650</v>
      </c>
      <c r="H7829" s="194">
        <v>352271</v>
      </c>
      <c r="I7829" s="164" t="s">
        <v>16</v>
      </c>
      <c r="L7829" s="164">
        <v>2024</v>
      </c>
      <c r="M7829" s="164" t="s">
        <v>525</v>
      </c>
      <c r="N7829" s="164" t="s">
        <v>569</v>
      </c>
    </row>
    <row r="7830" spans="1:14" s="164" customFormat="1" ht="15" x14ac:dyDescent="0.15">
      <c r="A7830" s="164" t="s">
        <v>521</v>
      </c>
      <c r="B7830" s="164" t="s">
        <v>647</v>
      </c>
      <c r="C7830" s="164" t="s">
        <v>523</v>
      </c>
      <c r="D7830" s="164" t="s">
        <v>525</v>
      </c>
      <c r="E7830" s="164" t="s">
        <v>525</v>
      </c>
      <c r="F7830" s="193">
        <v>45659</v>
      </c>
      <c r="G7830" s="164" t="s">
        <v>648</v>
      </c>
      <c r="H7830" s="194">
        <v>22301</v>
      </c>
      <c r="I7830" s="164" t="s">
        <v>16</v>
      </c>
      <c r="L7830" s="164">
        <v>2024</v>
      </c>
      <c r="M7830" s="164" t="s">
        <v>525</v>
      </c>
      <c r="N7830" s="164" t="s">
        <v>569</v>
      </c>
    </row>
    <row r="7831" spans="1:14" s="164" customFormat="1" ht="15" x14ac:dyDescent="0.15">
      <c r="A7831" s="164" t="s">
        <v>521</v>
      </c>
      <c r="B7831" s="164" t="s">
        <v>647</v>
      </c>
      <c r="C7831" s="164" t="s">
        <v>523</v>
      </c>
      <c r="D7831" s="164" t="s">
        <v>525</v>
      </c>
      <c r="E7831" s="164" t="s">
        <v>531</v>
      </c>
      <c r="F7831" s="193">
        <v>45659</v>
      </c>
      <c r="G7831" s="164" t="s">
        <v>648</v>
      </c>
      <c r="H7831" s="194">
        <v>72393</v>
      </c>
      <c r="I7831" s="164" t="s">
        <v>16</v>
      </c>
      <c r="L7831" s="164">
        <v>2024</v>
      </c>
      <c r="M7831" s="164" t="s">
        <v>525</v>
      </c>
      <c r="N7831" s="164" t="s">
        <v>569</v>
      </c>
    </row>
    <row r="7832" spans="1:14" s="164" customFormat="1" ht="15" x14ac:dyDescent="0.15">
      <c r="A7832" s="164" t="s">
        <v>521</v>
      </c>
      <c r="B7832" s="164" t="s">
        <v>647</v>
      </c>
      <c r="C7832" s="164" t="s">
        <v>523</v>
      </c>
      <c r="D7832" s="164" t="s">
        <v>525</v>
      </c>
      <c r="E7832" s="164" t="s">
        <v>525</v>
      </c>
      <c r="F7832" s="193">
        <v>45659</v>
      </c>
      <c r="G7832" s="164" t="s">
        <v>649</v>
      </c>
      <c r="H7832" s="194">
        <v>2562897</v>
      </c>
      <c r="I7832" s="164" t="s">
        <v>16</v>
      </c>
      <c r="L7832" s="164">
        <v>2024</v>
      </c>
      <c r="M7832" s="164" t="s">
        <v>525</v>
      </c>
      <c r="N7832" s="164" t="s">
        <v>569</v>
      </c>
    </row>
    <row r="7833" spans="1:14" s="164" customFormat="1" ht="15" x14ac:dyDescent="0.15">
      <c r="A7833" s="164" t="s">
        <v>521</v>
      </c>
      <c r="B7833" s="164" t="s">
        <v>647</v>
      </c>
      <c r="C7833" s="164" t="s">
        <v>523</v>
      </c>
      <c r="D7833" s="164" t="s">
        <v>525</v>
      </c>
      <c r="E7833" s="164" t="s">
        <v>531</v>
      </c>
      <c r="F7833" s="193">
        <v>45659</v>
      </c>
      <c r="G7833" s="164" t="s">
        <v>649</v>
      </c>
      <c r="H7833" s="194">
        <v>719147</v>
      </c>
      <c r="I7833" s="164" t="s">
        <v>16</v>
      </c>
      <c r="L7833" s="164">
        <v>2024</v>
      </c>
      <c r="M7833" s="164" t="s">
        <v>525</v>
      </c>
      <c r="N7833" s="164" t="s">
        <v>569</v>
      </c>
    </row>
  </sheetData>
  <autoFilter ref="A1:Q7612" xr:uid="{9083911C-AAF8-DE46-B543-45452EB61C84}">
    <sortState xmlns:xlrd2="http://schemas.microsoft.com/office/spreadsheetml/2017/richdata2" ref="A2:Q6261">
      <sortCondition ref="F1:F6261"/>
    </sortState>
  </autoFilter>
  <sortState xmlns:xlrd2="http://schemas.microsoft.com/office/spreadsheetml/2017/richdata2" ref="A6262:Y7344">
    <sortCondition ref="B6262:B7344"/>
    <sortCondition ref="F6262:F734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2025-04-17T13:23:36Z</dcterms:modified>
</cp:coreProperties>
</file>